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arco\Desktop\Seminario_Sistema_Monitor\"/>
    </mc:Choice>
  </mc:AlternateContent>
  <xr:revisionPtr revIDLastSave="0" documentId="13_ncr:1_{0675AE4E-84FA-4553-A7CB-4F3B32C799B5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lanilha1" sheetId="1" state="hidden" r:id="rId1"/>
    <sheet name="Piloto" sheetId="2" r:id="rId2"/>
    <sheet name="Folha1" sheetId="3" r:id="rId3"/>
  </sheets>
  <externalReferences>
    <externalReference r:id="rId4"/>
    <externalReference r:id="rId5"/>
  </externalReferences>
  <calcPr calcId="19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7" i="3" l="1"/>
  <c r="B19" i="1"/>
  <c r="B20" i="1"/>
  <c r="B21" i="1"/>
  <c r="B10" i="1"/>
  <c r="B11" i="1"/>
  <c r="B13" i="1"/>
  <c r="B14" i="1"/>
  <c r="C19" i="1"/>
  <c r="C20" i="1"/>
  <c r="C21" i="1"/>
  <c r="D21" i="1"/>
  <c r="C10" i="1"/>
  <c r="C11" i="1"/>
  <c r="C13" i="1"/>
  <c r="C14" i="1"/>
  <c r="C3" i="1"/>
  <c r="C4" i="1"/>
  <c r="C5" i="1"/>
  <c r="B3" i="1"/>
  <c r="B4" i="1"/>
  <c r="B5" i="1"/>
  <c r="D14" i="1"/>
  <c r="D5" i="1"/>
</calcChain>
</file>

<file path=xl/sharedStrings.xml><?xml version="1.0" encoding="utf-8"?>
<sst xmlns="http://schemas.openxmlformats.org/spreadsheetml/2006/main" count="322" uniqueCount="172">
  <si>
    <t>INDICADOR 2 - PERCENTUAL DE ESTUDANTES ENVOLVIDOS EM AÇÕES DE EXTENSÃO - %NEE</t>
  </si>
  <si>
    <t>Var NEE</t>
  </si>
  <si>
    <t>Var NTE</t>
  </si>
  <si>
    <t>Resultado</t>
  </si>
  <si>
    <t>Valor ano 2020</t>
  </si>
  <si>
    <t>Valor ano 2021</t>
  </si>
  <si>
    <t>Valor semestre 2022.1</t>
  </si>
  <si>
    <t>opções: não agregar para ano, agregar último valor, agregar soma</t>
  </si>
  <si>
    <t xml:space="preserve">INDICADOR 5 - PRODUÇÃO BIBLIOGRÁFICA – NPB </t>
  </si>
  <si>
    <t>Var Nar</t>
  </si>
  <si>
    <t>Var NL</t>
  </si>
  <si>
    <t>Var NCL</t>
  </si>
  <si>
    <t>Var NC</t>
  </si>
  <si>
    <t xml:space="preserve">NDICADOR 6 - PERCENTUAL DE INVESTIMENTO REALIZADO EM PESQUISA, PÓS-GRADUAÇÃO E INOVAÇÃO, ORIUNDO DE CAPITAL E CUSTEIO - % TAFPPI </t>
  </si>
  <si>
    <t>Var TAFPPI</t>
  </si>
  <si>
    <t>Var OCC</t>
  </si>
  <si>
    <t>INDICADOR 1 - PERCENTUAL DE RECURSOS FINANCEIROS DO ORÇAMENTO ANUAL PÚBLICO APLICADOS EM EXTENSÃO - %OAE</t>
  </si>
  <si>
    <t>Var OAE</t>
  </si>
  <si>
    <t>Var OTI</t>
  </si>
  <si>
    <t>INDICADOR 3 - PERCENTUAL DE SERVIDORES ENVOLVIDOS EM AÇÕES DE EXTENSÃO - %NSE</t>
  </si>
  <si>
    <t>Var NDE</t>
  </si>
  <si>
    <t>Var NTS</t>
  </si>
  <si>
    <t>INDICADOR 4 - QUANTIDADE DE PESSOAS ATENDIDAS PELAS AÇÕES DE EXTENSÃO - PAAE</t>
  </si>
  <si>
    <t>Var NAPP</t>
  </si>
  <si>
    <t>Var NACE</t>
  </si>
  <si>
    <t>Var NAPS</t>
  </si>
  <si>
    <t xml:space="preserve">INDICADOR 5 - PERCENTUAL DE AÇÕES DE EXTENSÃO DESTINADAS À INCLUSÃO DE POPULAÇÃO VULNERÁVEL - %AEV </t>
  </si>
  <si>
    <t>Var NAVS</t>
  </si>
  <si>
    <t>Var NAE</t>
  </si>
  <si>
    <t xml:space="preserve">INDICADOR 6 - PERCENTUAL DE AÇÕES DE EXTENSÃO COM PARCERIAS INSTITUCIONAIS VIGENTES - %AEP </t>
  </si>
  <si>
    <t>Var NACCA</t>
  </si>
  <si>
    <t xml:space="preserve">INDICADOR 1 - PORCENTAGEM DE PROJETOS DE PESQUISA APLICADA - % PPA </t>
  </si>
  <si>
    <t>Var NPPA</t>
  </si>
  <si>
    <t>Var NPPB</t>
  </si>
  <si>
    <t xml:space="preserve">INDICADOR 2 - PORCENTAGEM DE SERVIDORES DESENVOLVENDO PROJETOS DE PESQUISA - % NS </t>
  </si>
  <si>
    <t>Var NSPP</t>
  </si>
  <si>
    <t>Var NS</t>
  </si>
  <si>
    <t xml:space="preserve">INDICADOR 3 - PORCENTAGEM DE ALUNOS DA INSTITUIÇÃO ENVOLVIDOS EM PROJETOS DE PESQUISA - % NAP </t>
  </si>
  <si>
    <t>Var NA</t>
  </si>
  <si>
    <t xml:space="preserve">INDICADOR 4 - PORCENTAGEM DE ALUNOS, PROVENIENTES DAS AÇÕES AFIRMATIVA DA INSTITUIÇÃO, ENVOLVIDOS EM PROJETOS DE PESQUISA - % NTAFPP </t>
  </si>
  <si>
    <t>Var NTAFPP</t>
  </si>
  <si>
    <t>Var NTAAA</t>
  </si>
  <si>
    <t xml:space="preserve">INDICADOR 7 - QUANTIDADE DE ATIVOS DE PROPRIEDADE INTELECTUAL - TPTPI </t>
  </si>
  <si>
    <t>Var PA</t>
  </si>
  <si>
    <t>Var M</t>
  </si>
  <si>
    <t>Var DI</t>
  </si>
  <si>
    <t>Var TC</t>
  </si>
  <si>
    <t>Var OGM</t>
  </si>
  <si>
    <t>Var C</t>
  </si>
  <si>
    <t>Var PC</t>
  </si>
  <si>
    <t xml:space="preserve">INDICADOR 8 - PERCENTUAL DE ATIVOS DE PROPRIEDADE INTELECTUAL LICENCIADOS OU TRANSFERIDOS EM RELAÇÃO À TOTALIDADE DOS PRODUTOS TECNOLÓGICOS QUE RESULTARAM EM ATIVOS DE PROPRIEDADE INTELECTUAL - % APILT </t>
  </si>
  <si>
    <t>Var PTLT</t>
  </si>
  <si>
    <t>Var TPTI</t>
  </si>
  <si>
    <t xml:space="preserve">INDICADOR 9 - QUANTIDADE DE ACORDOS E CONTRATOS DE TRANSFERÊNCIA DE TECNOLOGIA E/OU KNOW HOW PARA A SOCIEDADE – NACTT </t>
  </si>
  <si>
    <t>Var NTATT</t>
  </si>
  <si>
    <t>Var NTCTT</t>
  </si>
  <si>
    <t>INDICADOR 10 - Quantidade de ambientes promotores de inovação.</t>
  </si>
  <si>
    <t>Var NAPI</t>
  </si>
  <si>
    <t>Var NHI</t>
  </si>
  <si>
    <t xml:space="preserve">INDICADOR 11 - NÚMERO DE EMPREENDIMENTOS BENEFICIADOSPELOS AMBIENTES DE INOVAÇÃO – NEAHI </t>
  </si>
  <si>
    <t>Var NEGAPI</t>
  </si>
  <si>
    <t>Var NEAAPI</t>
  </si>
  <si>
    <t>Var NEGHI</t>
  </si>
  <si>
    <t>Var NEAHI</t>
  </si>
  <si>
    <t>Valor semestre 2022.1*</t>
  </si>
  <si>
    <t>*NAr para total de artigos (não tem filtro por fator de impacto)</t>
  </si>
  <si>
    <t>por analogia à variável NTE, agregar pelo último valor; necessário manter no manual o termo "por ano"</t>
  </si>
  <si>
    <t>Obs. Adicionais</t>
  </si>
  <si>
    <t>agregar pelo último valor; necessário manter no manual o termo "por ano"</t>
  </si>
  <si>
    <t>Discutir: Limitar o número de estudantes para aqueles que estão na situação "cursando", no semestre em que o indicador será mensurado</t>
  </si>
  <si>
    <t>recomendação (discutir)</t>
  </si>
  <si>
    <r>
      <t xml:space="preserve">agregar pelo último valor; </t>
    </r>
    <r>
      <rPr>
        <b/>
        <sz val="11"/>
        <color theme="1"/>
        <rFont val="Calibri"/>
        <family val="2"/>
        <scheme val="minor"/>
      </rPr>
      <t>sem menção</t>
    </r>
    <r>
      <rPr>
        <sz val="11"/>
        <color theme="1"/>
        <rFont val="Calibri"/>
        <family val="2"/>
        <scheme val="minor"/>
      </rPr>
      <t xml:space="preserve"> ao "por ano"</t>
    </r>
  </si>
  <si>
    <t>Discutir: delimitar o conceito de orçamento (será somente o orçamento próprio ou considerar recursos externos, por exemplo, TEDs e emendas)</t>
  </si>
  <si>
    <t>possivel agregar para último valor ou para soma, somente devendo ajustar a descrição para a situação escolhida</t>
  </si>
  <si>
    <t>Limitar o orçamento destinado ao custeio das ações 20RL, 4572 (capacitação) e 2994 (assistência), pois é onde há discricionariedade da gestão. Ação 21B3 (fomento pesquisa, extensão e inovação poderá ser adotada (??)</t>
  </si>
  <si>
    <t>Mensurar o quantitativo de servidores envolvidos nas ações de extensão por meio do CPF ou SIAPE.</t>
  </si>
  <si>
    <t>sugere-se criar um rol de ações com essa finalidade e que sirva de base para a mensuração do indicador.</t>
  </si>
  <si>
    <t>EXEMPLOS</t>
  </si>
  <si>
    <t>LISTAGEM COMPLETA DE VARIÁVEIS E INDICADORES</t>
  </si>
  <si>
    <t>Indicador</t>
  </si>
  <si>
    <t>Variáveis</t>
  </si>
  <si>
    <t>sugere-se que as informações adicionais do campo "descrição/finalidade" (coluna D) de como contabilizar os servidores sejam remanejadas para a descrição do campo "variáveis" (coluna I), para manter o padrão do que foi feito com os indicadores da extensão.</t>
  </si>
  <si>
    <t>Piloto Monitoramento da Rede Federal</t>
  </si>
  <si>
    <t>Tarefa: preencher as informações abaixo solicitadas (colunas marcadas em amarelo), com máximo detalhamento</t>
  </si>
  <si>
    <t>Indicadores da Extensão</t>
  </si>
  <si>
    <t>Fonte de coleta da variável (vide manual):</t>
  </si>
  <si>
    <t>Valor da variável em 30/06/2022</t>
  </si>
  <si>
    <t>Sistema de Monitoramento (área de Extensão
institucional).</t>
  </si>
  <si>
    <t>Sistema de Monitoramento (área de Extensão
institucional)</t>
  </si>
  <si>
    <t>Sistema de Monitoramento (área de Extensão institucional)</t>
  </si>
  <si>
    <t>Sistema de Monitoramento (área de Extensão
institucional e Setor de Relações Interinstitucionais).</t>
  </si>
  <si>
    <t>Sistema de Monitoramento (área de Extensão institucional e Pró-Reitoria de Ensino)</t>
  </si>
  <si>
    <t>Sistema Monitoramento (área de Extensão institucional e Pró-Reitoria de Desenvolvimento Institucional)</t>
  </si>
  <si>
    <r>
      <t xml:space="preserve">Onde se coleta o valor da variável na sua instituição? </t>
    </r>
    <r>
      <rPr>
        <i/>
        <sz val="9"/>
        <color theme="1"/>
        <rFont val="Calibri"/>
        <family val="2"/>
        <scheme val="minor"/>
      </rPr>
      <t>Informar detalhes (módulo, relatório, local na nuvem/servidor, endereço web, etc.)</t>
    </r>
  </si>
  <si>
    <r>
      <t xml:space="preserve">Como se coleta (qual o caminho a seguir) para obter o valor da variável? </t>
    </r>
    <r>
      <rPr>
        <i/>
        <sz val="9"/>
        <color theme="1"/>
        <rFont val="Calibri"/>
        <family val="2"/>
        <scheme val="minor"/>
      </rPr>
      <t>Informar detalhadamente para identificação inequívoca do valor.</t>
    </r>
  </si>
  <si>
    <t>Sistema de Monitoramento (Registro acadêmico de
cada Instituição da RFEPCT)</t>
  </si>
  <si>
    <t>Sistema de Monitoramento (Registro acadêmico de
cada Instituição da RFEPCT).</t>
  </si>
  <si>
    <t>Plataforma Lattes.</t>
  </si>
  <si>
    <t>Sistema de Monitoramento (área de Pesquisa
institucional e Pró-Reitoria de Administração).</t>
  </si>
  <si>
    <t>Sistema de Monitoramento (Pró-Reitoria de
Administração).</t>
  </si>
  <si>
    <t>INPI</t>
  </si>
  <si>
    <t>CTNBIO</t>
  </si>
  <si>
    <t>MAPA</t>
  </si>
  <si>
    <t>Sistema de Monitoramento (área de Pesquisa
institucional)</t>
  </si>
  <si>
    <r>
      <t xml:space="preserve">No IFCE, os dados referentes à esta variável estão dispostos no site </t>
    </r>
    <r>
      <rPr>
        <b/>
        <sz val="11"/>
        <color theme="1"/>
        <rFont val="Calibri"/>
        <family val="2"/>
        <scheme val="minor"/>
      </rPr>
      <t>https://emnumeros.ifce.edu.br/.</t>
    </r>
    <r>
      <rPr>
        <sz val="11"/>
        <color theme="1"/>
        <rFont val="Calibri"/>
        <family val="2"/>
        <scheme val="minor"/>
      </rPr>
      <t xml:space="preserve"> 
Os dados são migrados do sistema SigProext, desenvolvido pelo próprio IFCE.</t>
    </r>
  </si>
  <si>
    <r>
      <t xml:space="preserve">Atualmente, no IFCE, não é realizado a distinção entre docentes e TAES participantes em ações de extensão.
No site </t>
    </r>
    <r>
      <rPr>
        <b/>
        <sz val="11"/>
        <color theme="1"/>
        <rFont val="Calibri"/>
        <family val="2"/>
        <scheme val="minor"/>
      </rPr>
      <t>https://emnumeros.ifce.edu.br/</t>
    </r>
    <r>
      <rPr>
        <sz val="11"/>
        <color theme="1"/>
        <rFont val="Calibri"/>
        <family val="2"/>
        <scheme val="minor"/>
      </rPr>
      <t xml:space="preserve"> é possível coletar o total de servidores participantes em ações de extensão.
Dessa forma, será necessário um ajuste no referido site para atender a Portaria 299/2022</t>
    </r>
  </si>
  <si>
    <r>
      <t xml:space="preserve">No IFCE, os dados referentes à esta variável estão dispostos no site </t>
    </r>
    <r>
      <rPr>
        <b/>
        <sz val="11"/>
        <color theme="1"/>
        <rFont val="Calibri"/>
        <family val="2"/>
        <scheme val="minor"/>
      </rPr>
      <t>https://emnumeros.ifce.edu.br/.</t>
    </r>
    <r>
      <rPr>
        <sz val="11"/>
        <color theme="1"/>
        <rFont val="Calibri"/>
        <family val="2"/>
        <scheme val="minor"/>
      </rPr>
      <t xml:space="preserve"> 
Os dados são migrados do sistema SUAP, que po sua vez, espelha os dados do sistema SIAPE.</t>
    </r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</si>
  <si>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Clicar na aba número 3 (extensão);
3. Utilizar os filtros para selecionar o período de referência desejado;
4. Somar os dados da coluna "Participações", na tabela 1, referente aos valores de programas e projetos.</t>
    </r>
  </si>
  <si>
    <r>
      <t xml:space="preserve">No IFCE, os dados referentes à esta variável estão dispostos no site </t>
    </r>
    <r>
      <rPr>
        <b/>
        <sz val="11"/>
        <color theme="1"/>
        <rFont val="Calibri"/>
        <family val="2"/>
        <scheme val="minor"/>
      </rPr>
      <t>https://emnumeros.ifce.edu.br/.</t>
    </r>
    <r>
      <rPr>
        <sz val="11"/>
        <color theme="1"/>
        <rFont val="Calibri"/>
        <family val="2"/>
        <scheme val="minor"/>
      </rPr>
      <t xml:space="preserve"> 
Os dados são migrados do sistema Q-acadêmico, contratado junto à empresa Qualidata, porém, para 2023 o IFCE adotará o Suap Edu.</t>
    </r>
  </si>
  <si>
    <r>
      <t xml:space="preserve">No IFCE, os dados referentes à esta variável estão dispostos no site </t>
    </r>
    <r>
      <rPr>
        <b/>
        <sz val="11"/>
        <color theme="1"/>
        <rFont val="Calibri"/>
        <family val="2"/>
        <scheme val="minor"/>
      </rPr>
      <t>http://orcamento.ifce.edu.br/.</t>
    </r>
    <r>
      <rPr>
        <sz val="11"/>
        <color theme="1"/>
        <rFont val="Calibri"/>
        <family val="2"/>
        <scheme val="minor"/>
      </rPr>
      <t xml:space="preserve"> 
Os dados são extraídos do sistema Tesouro Gerencial, semanalmente.</t>
    </r>
  </si>
  <si>
    <r>
      <t xml:space="preserve">No IFCE, os dados referentes à esta variável estão dispostos no site </t>
    </r>
    <r>
      <rPr>
        <b/>
        <sz val="11"/>
        <color theme="1"/>
        <rFont val="Calibri"/>
        <family val="2"/>
        <scheme val="minor"/>
      </rPr>
      <t>http://orcamento.ifce.edu.br/.</t>
    </r>
    <r>
      <rPr>
        <sz val="11"/>
        <color theme="1"/>
        <rFont val="Calibri"/>
        <family val="2"/>
        <scheme val="minor"/>
      </rPr>
      <t xml:space="preserve"> 
Os dados são extraídos do sistema Tesouro Gerencial, semanalmente.
</t>
    </r>
    <r>
      <rPr>
        <sz val="11"/>
        <rFont val="Calibri"/>
        <family val="2"/>
        <scheme val="minor"/>
      </rPr>
      <t>No entanto, os dados mostram a execução na data atual, não sendo possível fazer uma busca da situação da execução em uma data específica.
Dessa forma, será necessário um ajuste no referido site para atender a Portaria 299/2022.</t>
    </r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</si>
  <si>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site: http://orcamento.ifce.edu.br/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Clicar na aba "execução ano corrente";
3. Utilizar o filtro "grupo de ações" e selecionar a opção "tudo";
4. O valor da variável aparecerá abaixo da logo do IFCE</t>
    </r>
  </si>
  <si>
    <t>Os dados referentes à esta variável estão registrados no sistema SigProext, desenvolvido pelo próprio IFCE.</t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</si>
  <si>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sistema: https://sigproext.ifce.edu.br/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2. Utilizar os filtros para selecionar o tipo de ação e o período de referência desejado;
3. Utilizar palavras chaves para realizar a busca nos títulos das ações. As palavras chaves devem ser aquelas que permeiam o conceito de vulnerabilidade social, etabelecido na Política Nacional de Assistência Social (PNAS, 2004). </t>
    </r>
  </si>
  <si>
    <r>
      <t>Os dados referentes à esta variável são gerenciados pelo servidor ocupante da "</t>
    </r>
    <r>
      <rPr>
        <i/>
        <sz val="11"/>
        <color theme="1"/>
        <rFont val="Calibri"/>
        <family val="2"/>
        <scheme val="minor"/>
      </rPr>
      <t>Coordenadoria de captação de recursos para projetos</t>
    </r>
    <r>
      <rPr>
        <sz val="11"/>
        <color theme="1"/>
        <rFont val="Calibri"/>
        <family val="2"/>
        <scheme val="minor"/>
      </rPr>
      <t>" da Pró-reitoria de Extensão. O controle é realizado por meio de planilhas do excel.</t>
    </r>
  </si>
  <si>
    <r>
      <t>Passo-a-passo para a coleta:
1. "</t>
    </r>
    <r>
      <rPr>
        <i/>
        <sz val="11"/>
        <color theme="1"/>
        <rFont val="Calibri"/>
        <family val="2"/>
        <scheme val="minor"/>
      </rPr>
      <t>Contactar a Coordenadoria de captação de recursos para projetos</t>
    </r>
    <r>
      <rPr>
        <sz val="11"/>
        <color theme="1"/>
        <rFont val="Calibri"/>
        <family val="2"/>
        <scheme val="minor"/>
      </rPr>
      <t>" da Pró-reitoria de Extensão e solicitar os dados.</t>
    </r>
  </si>
  <si>
    <t>Sistema de Monitoramento (área de Extensão institucional e Pró-Reitoria de Administração).</t>
  </si>
  <si>
    <t>No IFCE, os dados referentes à esta variável são gerenciado por meio do sistema https://pris.com.br/</t>
  </si>
  <si>
    <t>Os dados referentes à esta variável são gerenciados pelo Polo de Inovação. O controle é realizado por meio de planilhas do excel.</t>
  </si>
  <si>
    <r>
      <t>Passo-a-passo para a coleta:
1. Acessar o site: http://orcamento.ifce.edu.br/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2. Clicar na aba "execução ano corrente";
3. Utilizar o filtro "unidade IFCE" e selecionar a unidade Reitoria;
4. Abaixo da coluna "crédito disponível", clicar no simbolo "+" no campo Reitoria e clixar em Reitoria/PROEXT;
5. Realizar a soma dos valores empenhados no quadro "NDD do empenhos vinculados" </t>
    </r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</si>
  <si>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A do indicador I14 na tabela de cor verde, intitulada de IFCE - AnoRef</t>
    </r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</si>
  <si>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B do indicador I14 na tabela de cor verde, intitulada de IFCE - AnoRef</t>
    </r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</si>
  <si>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A do indicador I13 na tabela de cor verde, intitulada de IFCE - AnoRef</t>
    </r>
  </si>
  <si>
    <t>idem</t>
  </si>
  <si>
    <r>
      <t xml:space="preserve">No IFCE, os dados referentes à esta variável estão dispostos no site </t>
    </r>
    <r>
      <rPr>
        <b/>
        <sz val="11"/>
        <color theme="1"/>
        <rFont val="Calibri"/>
        <family val="2"/>
        <scheme val="minor"/>
      </rPr>
      <t>https://emnumeros.ifce.edu.br/.</t>
    </r>
    <r>
      <rPr>
        <sz val="11"/>
        <color theme="1"/>
        <rFont val="Calibri"/>
        <family val="2"/>
        <scheme val="minor"/>
      </rPr>
      <t xml:space="preserve"> 
Os dados são migrados do sistema SigProext, desenvolvido pelo próprio IFCE e pleo sistema q-acadêmico.</t>
    </r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</si>
  <si>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2. Clicar na aba número 3 (extensão);
3. Utilizar os filtros para selecionar o período de referência desejado;
4. Somar os dados da coluna "Eventos", na tabela 1, referente aos valores de eventos.
5. Clicar na aba número 1 (ensino)
6. Utilizar os filtros para selecionar o período de referência desejado e a opção "matriculados total";
7. Somar o valor dos matriculados em cursos FIC com o valor dos participantes de eventos </t>
    </r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</si>
  <si>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B do indicador I17 na tabela de cor verde, intitulada de IFCE - AnoRef</t>
    </r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</si>
  <si>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A do indicador I12 na tabela de cor verde, intitulada de IFCE - AnoRef</t>
    </r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</si>
  <si>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B do indicador I13 na tabela de cor verde, intitulada de IFCE - AnoRef</t>
    </r>
  </si>
  <si>
    <t>Atualmente o IFCE não posui o registro dos dados referente à essa variável. O controle da produção bibliográfica é realizada por meio de extração do lattes. Mas não no formato solicitado.</t>
  </si>
  <si>
    <t xml:space="preserve">O IFCE adotará a partir de 2023 o módulo de pesquisa do SUAP. </t>
  </si>
  <si>
    <t xml:space="preserve">No IFCE, os dados referentes à esta variável estão dispostos sistema q-acadêmico, gerenciado pela Pró-reitoria de Ensino
</t>
  </si>
  <si>
    <t>pendente de coleta</t>
  </si>
  <si>
    <t>Sistema de Monitoramento (área de Gestão de Pessoas institucional de cada Instituição da RFEPCT).</t>
  </si>
  <si>
    <t>Sistema de Monitoramento (área de Pesquisa institucional, utilizando dados de Planos de Trabalho dos Termo de Cooperação e Convênios estabelecidos pela Instituição e com Fundação; Agências de fomento federais e estaduais).</t>
  </si>
  <si>
    <r>
      <rPr>
        <b/>
        <sz val="11"/>
        <color rgb="FFFF0000"/>
        <rFont val="Arial"/>
        <family val="2"/>
      </rPr>
      <t>INDICADOR 7</t>
    </r>
    <r>
      <rPr>
        <sz val="11"/>
        <color theme="1"/>
        <rFont val="Arial"/>
        <family val="2"/>
      </rPr>
      <t xml:space="preserve"> - QUANTIDADE DE ATIVOS DE PROPRIEDADE INTELECTUAL - TPTPI </t>
    </r>
  </si>
  <si>
    <t>1. Acessar o site: https://pris.com.br/
2. Buscar os dados nas opções relativas aos ativos de propriedade intelectual "Patentes"</t>
  </si>
  <si>
    <t>1. Acessar o site: https://pris.com.br/
2. Buscar os dados nas opções relativas aos ativos de propriedade intelectual "Desenho Industrial"</t>
  </si>
  <si>
    <t>1. Acessar o site: https://pris.com.br/
2. Buscar os dados nas opções relativas aos ativos de propriedade intelectual "Topografia de Circuitos Integrados"</t>
  </si>
  <si>
    <t>1. Acessar o site: https://pris.com.br/
2. Buscar os dados nas opções relativas aos ativos de propriedade intelectual "Organismos Geneticamente Modificados"</t>
  </si>
  <si>
    <t>1. Acessar o site: https://pris.com.br/
2. Buscar os dados nas opções relativas aos ativos de propriedade intelectual "Marcas"</t>
  </si>
  <si>
    <t>1. Acessar o site: https://pris.com.br/
2. Buscar os dados nas opções relativas aos ativos de propriedade intelectual "Cultivar"</t>
  </si>
  <si>
    <t>Buscar os dados nas opções relativas aos ativos de propriedade intelectual "Programa de Computador"</t>
  </si>
  <si>
    <t>INDICADOR 10 - QUANTIDADE DE AMBIENTES PROMOTORES DE INOVAÇÃO - TAHI</t>
  </si>
  <si>
    <r>
      <rPr>
        <b/>
        <sz val="9.5"/>
        <color rgb="FFFF0000"/>
        <rFont val="Arial"/>
        <family val="2"/>
      </rPr>
      <t>INDICADOR 9</t>
    </r>
    <r>
      <rPr>
        <sz val="9.5"/>
        <color theme="1"/>
        <rFont val="Arial"/>
        <family val="2"/>
      </rPr>
      <t xml:space="preserve"> - QUANTIDADE DE ACORDOS E CONTRATOS DE TRANSFERÊNCIA DE TECNOLOGIA E/OU KNOW HOW PARA A SOCIEDADE – NACTT </t>
    </r>
  </si>
  <si>
    <r>
      <t xml:space="preserve">Passo-a-passo para a coleta:
1. </t>
    </r>
    <r>
      <rPr>
        <i/>
        <sz val="12"/>
        <color theme="1"/>
        <rFont val="Calibri"/>
        <family val="2"/>
        <scheme val="minor"/>
      </rPr>
      <t>Contactar o "Polo de Inovação</t>
    </r>
    <r>
      <rPr>
        <sz val="12"/>
        <color theme="1"/>
        <rFont val="Calibri"/>
        <family val="2"/>
        <scheme val="minor"/>
      </rPr>
      <t>" e solicitar os dados.</t>
    </r>
  </si>
  <si>
    <t>Diário Oficial da União, Sistema de Monitoramento (área de Pesquisa institucional e Fundação de Apoio)</t>
  </si>
  <si>
    <t>Sistema de Monitoramento (área de Pesquisa institucional)</t>
  </si>
  <si>
    <r>
      <t xml:space="preserve">No IFCE, os dados referentes à esta variável estão dispostos no site </t>
    </r>
    <r>
      <rPr>
        <b/>
        <sz val="12"/>
        <color theme="1"/>
        <rFont val="Calibri"/>
        <family val="2"/>
        <scheme val="minor"/>
      </rPr>
      <t>http://orcamento.ifce.edu.br/.</t>
    </r>
    <r>
      <rPr>
        <sz val="12"/>
        <color theme="1"/>
        <rFont val="Calibri"/>
        <family val="2"/>
        <scheme val="minor"/>
      </rPr>
      <t xml:space="preserve"> 
Os dados são extraídos do sistema Tesouro Gerencial, semanalmente.
</t>
    </r>
    <r>
      <rPr>
        <sz val="12"/>
        <rFont val="Calibri"/>
        <family val="2"/>
        <scheme val="minor"/>
      </rPr>
      <t>No entanto, os dados mostram a execução na data atual, não sendo possível fazer uma busca da situação da execução em uma data específica.
Dessa forma, será necessário um ajuste no referido site para atender a Portaria 299/2022.</t>
    </r>
  </si>
  <si>
    <r>
      <t>1. Acessar o site: http://orcamento.ifce.edu.br/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 xml:space="preserve">2. Clicar na aba "execução ano corrente";
3. Utilizar o filtro "unidade IFCE" e selecionar a unidade Reitoria;
4. Abaixo da coluna "crédito disponível", clicar no simbolo "+" no campo Reitoria e clixar em Reitoria/PRPI;
5. Realizar a soma dos valores empenhados no quadro "NDD do empenhos vinculados" </t>
    </r>
  </si>
  <si>
    <r>
      <t xml:space="preserve">No IFCE, os dados referentes à esta variável estão dispostos no site </t>
    </r>
    <r>
      <rPr>
        <b/>
        <sz val="12"/>
        <color theme="1"/>
        <rFont val="Calibri"/>
        <family val="2"/>
        <scheme val="minor"/>
      </rPr>
      <t>http://orcamento.ifce.edu.br/.</t>
    </r>
    <r>
      <rPr>
        <sz val="12"/>
        <color theme="1"/>
        <rFont val="Calibri"/>
        <family val="2"/>
        <scheme val="minor"/>
      </rPr>
      <t xml:space="preserve"> 
Os dados são extraídos do sistema Tesouro Gerencial, semanalmente.</t>
    </r>
  </si>
  <si>
    <r>
      <t>1. Acessar o site: http://orcamento.ifce.edu.br/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2. Clicar na aba "execução ano corrente";
3. Utilizar o filtro "grupo de ações" e selecionar a opção "ações OCC";
4. O valor da variável aparecerá abaixo da logo do IFCE</t>
    </r>
  </si>
  <si>
    <r>
      <rPr>
        <b/>
        <sz val="12"/>
        <color rgb="FFFF0000"/>
        <rFont val="Arial"/>
        <family val="2"/>
      </rPr>
      <t>INDICADOR 6</t>
    </r>
    <r>
      <rPr>
        <sz val="12"/>
        <color theme="1"/>
        <rFont val="Arial"/>
        <family val="2"/>
      </rPr>
      <t xml:space="preserve"> - PERCENTUAL DE INVESTIMENTO REALIZADO EM PESQUISA, PÓS-GRADUAÇÃO E INOVAÇÃO, ORIUNDO DE CAPITAL E CUSTEIO - % TAFPPI </t>
    </r>
  </si>
  <si>
    <r>
      <rPr>
        <b/>
        <sz val="12"/>
        <color rgb="FFFF0000"/>
        <rFont val="Arial"/>
        <family val="2"/>
      </rPr>
      <t>INDICADOR 5</t>
    </r>
    <r>
      <rPr>
        <sz val="12"/>
        <color theme="1"/>
        <rFont val="Arial"/>
        <family val="2"/>
      </rPr>
      <t xml:space="preserve"> - PRODUÇÃO BIBLIOGRÁFICA – NPB </t>
    </r>
  </si>
  <si>
    <r>
      <rPr>
        <b/>
        <sz val="11"/>
        <color rgb="FFFF0000"/>
        <rFont val="Arial"/>
        <family val="2"/>
      </rPr>
      <t>INDICADOR 4</t>
    </r>
    <r>
      <rPr>
        <sz val="11"/>
        <color theme="1"/>
        <rFont val="Arial"/>
        <family val="2"/>
      </rPr>
      <t xml:space="preserve"> - PORCENTAGEM DE ALUNOS, PROVENIENTES DAS AÇÕES AFIRMATIVA DA INSTITUIÇÃO, ENVOLVIDOS EM PROJETOS DE PESQUISA - % NTAFPP </t>
    </r>
  </si>
  <si>
    <r>
      <t xml:space="preserve">No IFCE, os dados referentes à esta variável estão dispostos no site </t>
    </r>
    <r>
      <rPr>
        <b/>
        <sz val="12"/>
        <color theme="1"/>
        <rFont val="Calibri"/>
        <family val="2"/>
        <scheme val="minor"/>
      </rPr>
      <t>https://prpi.ifce.edu.br/nl/app_Login/.</t>
    </r>
    <r>
      <rPr>
        <sz val="12"/>
        <color theme="1"/>
        <rFont val="Calibri"/>
        <family val="2"/>
        <scheme val="minor"/>
      </rPr>
      <t xml:space="preserve"> 
</t>
    </r>
  </si>
  <si>
    <r>
      <t xml:space="preserve">Passo-a-passo para a coleta:
1. Acessar o site: </t>
    </r>
    <r>
      <rPr>
        <b/>
        <sz val="12"/>
        <color theme="1"/>
        <rFont val="Calibri"/>
        <family val="2"/>
        <scheme val="minor"/>
      </rPr>
      <t>https://prpi.ifce.edu.br/nl/app_Login/</t>
    </r>
    <r>
      <rPr>
        <sz val="12"/>
        <color theme="1"/>
        <rFont val="Calibri"/>
        <family val="2"/>
        <scheme val="minor"/>
      </rPr>
      <t>.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2. Extrair os relatórios gerenciais referentes à variável;</t>
    </r>
  </si>
  <si>
    <r>
      <t>Passo-a-passo para a coleta:
1. Acessar o sistema q-acadêmico.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2. Extrair os relatórios gerenciais referentes à variável;</t>
    </r>
  </si>
  <si>
    <r>
      <t xml:space="preserve">No IFCE, os dados referentes à esta variável estão dispostos no site </t>
    </r>
    <r>
      <rPr>
        <b/>
        <sz val="12"/>
        <color theme="1"/>
        <rFont val="Calibri"/>
        <family val="2"/>
        <scheme val="minor"/>
      </rPr>
      <t>https://emnumeros.ifce.edu.br/.</t>
    </r>
    <r>
      <rPr>
        <sz val="12"/>
        <color theme="1"/>
        <rFont val="Calibri"/>
        <family val="2"/>
        <scheme val="minor"/>
      </rPr>
      <t xml:space="preserve"> 
Os dados são migrados do sistema Q-acadêmico, contratado junto à empresa Qualidata, porém, para 2023 o IFCE adotará o Suap Edu.</t>
    </r>
  </si>
  <si>
    <r>
      <t>Passo-a-passo para a coleta:
1. Acessar o site: https://emnumeros.ifce.edu.br/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B do indicador I14 na tabela de cor verde, intitulada de IFCE - AnoRef</t>
    </r>
  </si>
  <si>
    <r>
      <rPr>
        <b/>
        <sz val="12"/>
        <color rgb="FFFF0000"/>
        <rFont val="Arial"/>
        <family val="2"/>
      </rPr>
      <t>INDICADOR 3</t>
    </r>
    <r>
      <rPr>
        <sz val="12"/>
        <color theme="1"/>
        <rFont val="Arial"/>
        <family val="2"/>
      </rPr>
      <t xml:space="preserve"> - PORCENTAGEM DE ALUNOS DA INSTITUIÇÃO ENVOLVIDOS EM PROJETOS DE PESQUISA - % NAP </t>
    </r>
  </si>
  <si>
    <r>
      <rPr>
        <b/>
        <sz val="12"/>
        <color rgb="FFFF0000"/>
        <rFont val="Arial"/>
        <family val="2"/>
      </rPr>
      <t>INDICADOR 2</t>
    </r>
    <r>
      <rPr>
        <sz val="12"/>
        <color theme="1"/>
        <rFont val="Arial"/>
        <family val="2"/>
      </rPr>
      <t xml:space="preserve"> - PORCENTAGEM DE SERVIDORES DESENVOLVENDO PROJETOS DE PESQUISA - % NS </t>
    </r>
  </si>
  <si>
    <r>
      <t xml:space="preserve">No IFCE, os dados referentes à esta variável estão dispostos no site </t>
    </r>
    <r>
      <rPr>
        <b/>
        <sz val="12"/>
        <color theme="1"/>
        <rFont val="Calibri"/>
        <family val="2"/>
        <scheme val="minor"/>
      </rPr>
      <t>https://emnumeros.ifce.edu.br/.</t>
    </r>
    <r>
      <rPr>
        <sz val="12"/>
        <color theme="1"/>
        <rFont val="Calibri"/>
        <family val="2"/>
        <scheme val="minor"/>
      </rPr>
      <t xml:space="preserve"> 
Os dados são migrados do sistema SUAP, que po sua vez, espelha os dados do sistema SIAPE.</t>
    </r>
  </si>
  <si>
    <r>
      <t>Passo-a-passo para a coleta:
1. Acessar o site: https://emnumeros.ifce.edu.br/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2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B do indicador I13 na tabela de cor verde, intitulada de IFCE - AnoRef</t>
    </r>
  </si>
  <si>
    <t>Sistema de Monitoramento (área de Pesquisa institucional, utilizando dados de Planos de Trabalho dos Termo de Cooperação e Convênios estabelecidos pela Instituição e com Fundação ou com outras Instituições; Agências de fomento federais e estaduais)</t>
  </si>
  <si>
    <t>Sistema de Monitoramento (área de Pesquisa institucional, utilizando dados de Termo de cooperação e Convênios estabelecidos pela Instituição e com Fundação; Plataforma Sucupira; Agências de fomento federais e estaduais)</t>
  </si>
  <si>
    <r>
      <t xml:space="preserve">Indicadores da Pesquisa e Inovação - </t>
    </r>
    <r>
      <rPr>
        <b/>
        <sz val="20"/>
        <color rgb="FFFF0000"/>
        <rFont val="Calibri"/>
        <family val="2"/>
        <scheme val="minor"/>
      </rPr>
      <t>IFCE</t>
    </r>
  </si>
  <si>
    <t>Onde se coleta o valor da variável na sua instituição? Informar detalhes (módulo, local na nuvem/servidor, endereço web, etc.)</t>
  </si>
  <si>
    <t>Como se coleta (qual o caminho a seguir) para obter o valor da variável? Informar detalhadamente para identificação inequívoca do valor.</t>
  </si>
  <si>
    <r>
      <rPr>
        <b/>
        <sz val="16"/>
        <color rgb="FFFF0000"/>
        <rFont val="Arial"/>
        <family val="2"/>
      </rPr>
      <t>INDICADOR 1</t>
    </r>
    <r>
      <rPr>
        <sz val="16"/>
        <color theme="1"/>
        <rFont val="Arial"/>
        <family val="2"/>
      </rPr>
      <t xml:space="preserve"> - PORCENTAGEM DE PROJETOS DE PESQUISA APLICADA - % PPA </t>
    </r>
  </si>
  <si>
    <r>
      <t xml:space="preserve">No IFCE, os dados referentes à esta variável estão dispostos no site </t>
    </r>
    <r>
      <rPr>
        <b/>
        <sz val="16"/>
        <color theme="1"/>
        <rFont val="Calibri"/>
        <family val="2"/>
        <scheme val="minor"/>
      </rPr>
      <t>https://prpi.ifce.edu.br/nl/app_Login/.</t>
    </r>
    <r>
      <rPr>
        <sz val="16"/>
        <color theme="1"/>
        <rFont val="Calibri"/>
        <family val="2"/>
        <scheme val="minor"/>
      </rPr>
      <t xml:space="preserve"> 
</t>
    </r>
  </si>
  <si>
    <r>
      <t xml:space="preserve">Passo-a-passo para a coleta:
1. Acessar o site: </t>
    </r>
    <r>
      <rPr>
        <b/>
        <sz val="16"/>
        <color theme="1"/>
        <rFont val="Calibri"/>
        <family val="2"/>
        <scheme val="minor"/>
      </rPr>
      <t>https://prpi.ifce.edu.br/nl/app_Login/</t>
    </r>
    <r>
      <rPr>
        <sz val="16"/>
        <color theme="1"/>
        <rFont val="Calibri"/>
        <family val="2"/>
        <scheme val="minor"/>
      </rPr>
      <t>.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2. Extrair os relatórios gerenciais referentes à variável;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</si>
</sst>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Arial"/>
      <family val="2"/>
    </font>
    <font>
      <b/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.5"/>
      <color theme="1"/>
      <name val="Arial"/>
      <family val="2"/>
    </font>
    <font>
      <b/>
      <sz val="9.5"/>
      <color rgb="FFFF0000"/>
      <name val="Arial"/>
      <family val="2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Arial"/>
      <family val="2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rgb="FFFF0000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270">
        <stop position="0">
          <color theme="0"/>
        </stop>
        <stop position="1">
          <color theme="9" tint="0.40000610370189521"/>
        </stop>
      </gradient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164" fontId="3" fillId="0" borderId="0" xfId="2" applyNumberFormat="1" applyFont="1"/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1" xfId="0" applyFont="1" applyBorder="1"/>
    <xf numFmtId="164" fontId="3" fillId="0" borderId="1" xfId="2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164" fontId="3" fillId="0" borderId="1" xfId="2" applyNumberFormat="1" applyFont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43" fontId="0" fillId="0" borderId="1" xfId="1" applyFont="1" applyBorder="1"/>
    <xf numFmtId="164" fontId="3" fillId="0" borderId="0" xfId="2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8" fillId="0" borderId="0" xfId="0" applyFont="1"/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/>
    </xf>
    <xf numFmtId="165" fontId="0" fillId="0" borderId="1" xfId="1" applyNumberFormat="1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8" fillId="6" borderId="1" xfId="0" applyFont="1" applyFill="1" applyBorder="1" applyAlignment="1">
      <alignment horizontal="left" wrapText="1"/>
    </xf>
    <xf numFmtId="0" fontId="0" fillId="6" borderId="1" xfId="0" applyFill="1" applyBorder="1" applyAlignment="1">
      <alignment horizontal="justify" wrapText="1"/>
    </xf>
    <xf numFmtId="165" fontId="0" fillId="6" borderId="1" xfId="1" applyNumberFormat="1" applyFont="1" applyFill="1" applyBorder="1" applyAlignment="1">
      <alignment horizontal="justify" vertical="center" wrapText="1"/>
    </xf>
    <xf numFmtId="43" fontId="0" fillId="0" borderId="0" xfId="1" applyFont="1"/>
    <xf numFmtId="165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6" fillId="0" borderId="1" xfId="0" applyFont="1" applyBorder="1" applyAlignment="1">
      <alignment horizontal="left" wrapText="1"/>
    </xf>
    <xf numFmtId="0" fontId="0" fillId="6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justify" vertical="center" wrapText="1"/>
    </xf>
    <xf numFmtId="0" fontId="0" fillId="6" borderId="1" xfId="0" applyFill="1" applyBorder="1" applyAlignment="1">
      <alignment horizontal="left" vertical="top" wrapText="1"/>
    </xf>
    <xf numFmtId="0" fontId="0" fillId="6" borderId="1" xfId="0" applyFill="1" applyBorder="1" applyAlignment="1">
      <alignment horizontal="justify" vertical="top" wrapText="1"/>
    </xf>
    <xf numFmtId="165" fontId="0" fillId="6" borderId="1" xfId="1" applyNumberFormat="1" applyFont="1" applyFill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justify" vertical="top" wrapText="1"/>
    </xf>
    <xf numFmtId="165" fontId="16" fillId="0" borderId="1" xfId="1" applyNumberFormat="1" applyFont="1" applyBorder="1" applyAlignment="1">
      <alignment horizontal="justify" vertical="top" wrapText="1"/>
    </xf>
    <xf numFmtId="165" fontId="16" fillId="0" borderId="1" xfId="1" applyNumberFormat="1" applyFont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justify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7" fillId="4" borderId="0" xfId="0" applyFont="1" applyFill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17" fillId="0" borderId="1" xfId="0" applyFont="1" applyBorder="1" applyAlignment="1">
      <alignment horizontal="left" wrapText="1"/>
    </xf>
    <xf numFmtId="0" fontId="17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23" fillId="5" borderId="1" xfId="0" applyFont="1" applyFill="1" applyBorder="1" applyAlignment="1">
      <alignment horizontal="left" wrapText="1"/>
    </xf>
    <xf numFmtId="0" fontId="25" fillId="0" borderId="1" xfId="0" applyFont="1" applyBorder="1" applyAlignment="1">
      <alignment horizontal="left" wrapText="1"/>
    </xf>
    <xf numFmtId="0" fontId="25" fillId="2" borderId="1" xfId="0" applyFont="1" applyFill="1" applyBorder="1" applyAlignment="1">
      <alignment horizontal="left" wrapText="1"/>
    </xf>
    <xf numFmtId="0" fontId="26" fillId="0" borderId="1" xfId="0" applyFont="1" applyBorder="1" applyAlignment="1">
      <alignment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justify" vertical="top" wrapText="1"/>
    </xf>
    <xf numFmtId="0" fontId="28" fillId="0" borderId="1" xfId="0" applyFont="1" applyBorder="1" applyAlignment="1">
      <alignment horizontal="left" wrapText="1"/>
    </xf>
    <xf numFmtId="165" fontId="28" fillId="0" borderId="1" xfId="1" applyNumberFormat="1" applyFont="1" applyBorder="1" applyAlignment="1">
      <alignment horizontal="justify" vertical="center" wrapText="1"/>
    </xf>
    <xf numFmtId="0" fontId="28" fillId="0" borderId="4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justify" vertical="center" wrapText="1"/>
    </xf>
    <xf numFmtId="0" fontId="28" fillId="0" borderId="1" xfId="0" applyFont="1" applyBorder="1" applyAlignment="1">
      <alignment horizontal="justify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Planilha1!$A$3</c:f>
              <c:strCache>
                <c:ptCount val="1"/>
                <c:pt idx="0">
                  <c:v>Var NEE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Planilha1!$B$2:$D$2</c:f>
              <c:strCache>
                <c:ptCount val="3"/>
                <c:pt idx="0">
                  <c:v>Valor ano 2020</c:v>
                </c:pt>
                <c:pt idx="1">
                  <c:v>Valor ano 2021</c:v>
                </c:pt>
                <c:pt idx="2">
                  <c:v>Valor semestre 2022.1</c:v>
                </c:pt>
              </c:strCache>
            </c:strRef>
          </c:cat>
          <c:val>
            <c:numRef>
              <c:f>Planilha1!$B$3:$D$3</c:f>
              <c:numCache>
                <c:formatCode>General</c:formatCode>
                <c:ptCount val="3"/>
                <c:pt idx="0">
                  <c:v>825</c:v>
                </c:pt>
                <c:pt idx="1">
                  <c:v>1198</c:v>
                </c:pt>
                <c:pt idx="2">
                  <c:v>1096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26-4A12-828C-6FD6C0FC3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87439"/>
        <c:axId val="99780367"/>
      </c:lineChart>
      <c:lineChart>
        <c:grouping val="standard"/>
        <c:varyColors val="0"/>
        <c:ser>
          <c:idx val="1"/>
          <c:order val="1"/>
          <c:tx>
            <c:strRef>
              <c:f>Planilha1!$A$4</c:f>
              <c:strCache>
                <c:ptCount val="1"/>
                <c:pt idx="0">
                  <c:v>Var NTE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Planilha1!$B$4:$D$4</c:f>
              <c:numCache>
                <c:formatCode>General</c:formatCode>
                <c:ptCount val="3"/>
                <c:pt idx="0">
                  <c:v>24550</c:v>
                </c:pt>
                <c:pt idx="1">
                  <c:v>24487</c:v>
                </c:pt>
                <c:pt idx="2">
                  <c:v>24125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26-4A12-828C-6FD6C0FC3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84111"/>
        <c:axId val="99763311"/>
      </c:lineChart>
      <c:catAx>
        <c:axId val="99787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780367"/>
        <c:crosses val="autoZero"/>
        <c:auto val="1"/>
        <c:lblAlgn val="ctr"/>
        <c:lblOffset val="100"/>
        <c:noMultiLvlLbl val="0"/>
      </c:catAx>
      <c:valAx>
        <c:axId val="99780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787439"/>
        <c:crosses val="autoZero"/>
        <c:crossBetween val="between"/>
      </c:valAx>
      <c:valAx>
        <c:axId val="9976331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784111"/>
        <c:crosses val="max"/>
        <c:crossBetween val="between"/>
      </c:valAx>
      <c:catAx>
        <c:axId val="99784111"/>
        <c:scaling>
          <c:orientation val="minMax"/>
        </c:scaling>
        <c:delete val="1"/>
        <c:axPos val="b"/>
        <c:majorTickMark val="out"/>
        <c:minorTickMark val="none"/>
        <c:tickLblPos val="nextTo"/>
        <c:crossAx val="9976331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28922</xdr:colOff>
      <xdr:row>2</xdr:row>
      <xdr:rowOff>80615</xdr:rowOff>
    </xdr:from>
    <xdr:to>
      <xdr:col>12</xdr:col>
      <xdr:colOff>434687</xdr:colOff>
      <xdr:row>10</xdr:row>
      <xdr:rowOff>98713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4FA5C9D-CF6B-A84D-6C40-C010F3B043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lan\Downloads\relatorio_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lan\Downloads\Relatorio_variaveis_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</sheetNames>
    <sheetDataSet>
      <sheetData sheetId="0">
        <row r="1">
          <cell r="A1" t="str">
            <v>SIGLA</v>
          </cell>
          <cell r="B1" t="str">
            <v>VALOR IFRN</v>
          </cell>
        </row>
        <row r="2">
          <cell r="A2" t="str">
            <v>20RL_LOA</v>
          </cell>
          <cell r="B2">
            <v>51322996.780000001</v>
          </cell>
        </row>
        <row r="3">
          <cell r="A3" t="str">
            <v>A</v>
          </cell>
          <cell r="B3">
            <v>8</v>
          </cell>
        </row>
        <row r="4">
          <cell r="A4" t="str">
            <v>ACARAC</v>
          </cell>
          <cell r="B4">
            <v>20762</v>
          </cell>
        </row>
        <row r="5">
          <cell r="A5" t="str">
            <v>AC_OR</v>
          </cell>
          <cell r="B5">
            <v>5949</v>
          </cell>
        </row>
        <row r="6">
          <cell r="A6" t="str">
            <v>ADP_serv</v>
          </cell>
          <cell r="B6">
            <v>2</v>
          </cell>
        </row>
        <row r="7">
          <cell r="A7" t="str">
            <v>AEQ</v>
          </cell>
          <cell r="B7">
            <v>33134.230000000003</v>
          </cell>
        </row>
        <row r="8">
          <cell r="A8" t="str">
            <v>AEQ_DOCENTE</v>
          </cell>
          <cell r="B8">
            <v>2574.25</v>
          </cell>
        </row>
        <row r="9">
          <cell r="A9" t="str">
            <v>AEQ_PROEJA</v>
          </cell>
          <cell r="B9">
            <v>439.8</v>
          </cell>
        </row>
        <row r="10">
          <cell r="A10" t="str">
            <v>AEQ_TECNICO</v>
          </cell>
          <cell r="B10">
            <v>23934.23</v>
          </cell>
        </row>
        <row r="11">
          <cell r="A11" t="str">
            <v>AICOR_OR</v>
          </cell>
          <cell r="B11">
            <v>38329</v>
          </cell>
        </row>
        <row r="12">
          <cell r="A12" t="str">
            <v>AIC_OR</v>
          </cell>
          <cell r="B12">
            <v>18085</v>
          </cell>
        </row>
        <row r="13">
          <cell r="A13" t="str">
            <v>AI_OR</v>
          </cell>
          <cell r="B13">
            <v>17210</v>
          </cell>
        </row>
        <row r="14">
          <cell r="A14" t="str">
            <v>AMEAD_EX</v>
          </cell>
          <cell r="B14">
            <v>6963</v>
          </cell>
        </row>
        <row r="15">
          <cell r="A15" t="str">
            <v>AMEAD_OR</v>
          </cell>
          <cell r="B15">
            <v>5246</v>
          </cell>
        </row>
        <row r="16">
          <cell r="A16" t="str">
            <v>AMGRAD</v>
          </cell>
          <cell r="B16">
            <v>6342</v>
          </cell>
        </row>
        <row r="17">
          <cell r="A17" t="str">
            <v>AMGRAD_OR</v>
          </cell>
          <cell r="B17">
            <v>5670</v>
          </cell>
        </row>
        <row r="18">
          <cell r="A18" t="str">
            <v>AMTEC</v>
          </cell>
          <cell r="B18">
            <v>18208</v>
          </cell>
        </row>
        <row r="19">
          <cell r="A19" t="str">
            <v>AMTEC_OR</v>
          </cell>
          <cell r="B19">
            <v>17675</v>
          </cell>
        </row>
        <row r="20">
          <cell r="A20" t="str">
            <v>AM_EX</v>
          </cell>
          <cell r="B20">
            <v>7785</v>
          </cell>
        </row>
        <row r="21">
          <cell r="A21" t="str">
            <v>AM_OR</v>
          </cell>
          <cell r="B21">
            <v>33776</v>
          </cell>
        </row>
        <row r="22">
          <cell r="A22" t="str">
            <v>AM_OR_E1</v>
          </cell>
          <cell r="B22">
            <v>33776</v>
          </cell>
        </row>
        <row r="23">
          <cell r="A23" t="str">
            <v>APIs</v>
          </cell>
          <cell r="B23">
            <v>1</v>
          </cell>
        </row>
        <row r="24">
          <cell r="A24" t="str">
            <v>AR_OR</v>
          </cell>
          <cell r="B24">
            <v>1761</v>
          </cell>
        </row>
        <row r="25">
          <cell r="A25" t="str">
            <v>ATENDIDOS</v>
          </cell>
          <cell r="B25">
            <v>44397</v>
          </cell>
        </row>
        <row r="26">
          <cell r="A26" t="str">
            <v>ATENDIDOS_NEE</v>
          </cell>
          <cell r="B26">
            <v>944</v>
          </cell>
        </row>
        <row r="27">
          <cell r="A27" t="str">
            <v>ATS_15mais</v>
          </cell>
          <cell r="B27">
            <v>171</v>
          </cell>
        </row>
        <row r="28">
          <cell r="A28" t="str">
            <v>ATS_ate15</v>
          </cell>
          <cell r="B28">
            <v>420</v>
          </cell>
        </row>
        <row r="29">
          <cell r="A29" t="str">
            <v>ATS_total</v>
          </cell>
          <cell r="B29">
            <v>555</v>
          </cell>
        </row>
        <row r="30">
          <cell r="A30" t="str">
            <v>AVCARAC</v>
          </cell>
          <cell r="B30">
            <v>14501</v>
          </cell>
        </row>
        <row r="31">
          <cell r="A31" t="str">
            <v>AVCARAC_q</v>
          </cell>
          <cell r="B31">
            <v>5211.42</v>
          </cell>
        </row>
        <row r="32">
          <cell r="A32" t="str">
            <v>AiPA</v>
          </cell>
          <cell r="B32">
            <v>5</v>
          </cell>
        </row>
        <row r="33">
          <cell r="A33" t="str">
            <v>AiPE</v>
          </cell>
          <cell r="B33">
            <v>3</v>
          </cell>
        </row>
        <row r="34">
          <cell r="A34" t="str">
            <v>Al</v>
          </cell>
          <cell r="B34">
            <v>0</v>
          </cell>
        </row>
        <row r="35">
          <cell r="A35" t="str">
            <v>ApPA</v>
          </cell>
          <cell r="B35">
            <v>45</v>
          </cell>
        </row>
        <row r="36">
          <cell r="A36" t="str">
            <v>ApPE</v>
          </cell>
          <cell r="B36">
            <v>60</v>
          </cell>
        </row>
        <row r="37">
          <cell r="A37" t="str">
            <v>As</v>
          </cell>
          <cell r="B37">
            <v>0</v>
          </cell>
        </row>
        <row r="38">
          <cell r="A38" t="str">
            <v>CAPCOM_serv</v>
          </cell>
          <cell r="B38">
            <v>407</v>
          </cell>
        </row>
        <row r="39">
          <cell r="A39" t="str">
            <v>COEAD</v>
          </cell>
          <cell r="B39">
            <v>29</v>
          </cell>
        </row>
        <row r="40">
          <cell r="A40" t="str">
            <v>COEAD_OR</v>
          </cell>
          <cell r="B40">
            <v>25</v>
          </cell>
        </row>
        <row r="41">
          <cell r="A41" t="str">
            <v>COMP_serv</v>
          </cell>
          <cell r="B41">
            <v>587</v>
          </cell>
        </row>
        <row r="42">
          <cell r="A42" t="str">
            <v>CONCLUIDOS</v>
          </cell>
          <cell r="B42">
            <v>2162</v>
          </cell>
        </row>
        <row r="43">
          <cell r="A43" t="str">
            <v>CONCLUIDOS_NEE</v>
          </cell>
          <cell r="B43">
            <v>37</v>
          </cell>
        </row>
        <row r="44">
          <cell r="A44" t="str">
            <v>CONCLUIDOS_PRAZO</v>
          </cell>
          <cell r="B44">
            <v>574</v>
          </cell>
        </row>
        <row r="45">
          <cell r="A45" t="str">
            <v>CONTINUADOS_REGULARES</v>
          </cell>
          <cell r="B45">
            <v>34647</v>
          </cell>
        </row>
        <row r="46">
          <cell r="A46" t="str">
            <v>CONTINUADOS_REGULARES_NEE</v>
          </cell>
          <cell r="B46">
            <v>749.92</v>
          </cell>
        </row>
        <row r="47">
          <cell r="A47" t="str">
            <v>CONTINUADOS_RETIDOS</v>
          </cell>
          <cell r="B47">
            <v>4671</v>
          </cell>
        </row>
        <row r="48">
          <cell r="A48" t="str">
            <v>COPRES</v>
          </cell>
          <cell r="B48">
            <v>197</v>
          </cell>
        </row>
        <row r="49">
          <cell r="A49" t="str">
            <v>COPRES_CHEAD</v>
          </cell>
          <cell r="B49">
            <v>22</v>
          </cell>
        </row>
        <row r="50">
          <cell r="A50" t="str">
            <v>D</v>
          </cell>
          <cell r="B50">
            <v>540</v>
          </cell>
        </row>
        <row r="51">
          <cell r="A51" t="str">
            <v>D20SF</v>
          </cell>
          <cell r="B51">
            <v>20</v>
          </cell>
        </row>
        <row r="52">
          <cell r="A52" t="str">
            <v>D40SF</v>
          </cell>
          <cell r="B52">
            <v>113</v>
          </cell>
        </row>
        <row r="53">
          <cell r="A53" t="str">
            <v>DDESF</v>
          </cell>
          <cell r="B53">
            <v>1252</v>
          </cell>
        </row>
        <row r="54">
          <cell r="A54" t="str">
            <v>DEE</v>
          </cell>
          <cell r="B54">
            <v>614</v>
          </cell>
        </row>
        <row r="55">
          <cell r="A55" t="str">
            <v>DEST_EXEC</v>
          </cell>
          <cell r="B55">
            <v>15233324.08</v>
          </cell>
        </row>
        <row r="56">
          <cell r="A56" t="str">
            <v>DISCEE</v>
          </cell>
          <cell r="B56">
            <v>825</v>
          </cell>
        </row>
        <row r="57">
          <cell r="A57" t="str">
            <v>DO</v>
          </cell>
          <cell r="B57">
            <v>1626</v>
          </cell>
        </row>
        <row r="58">
          <cell r="A58" t="str">
            <v>DTs</v>
          </cell>
          <cell r="B58">
            <v>102</v>
          </cell>
        </row>
        <row r="59">
          <cell r="A59" t="str">
            <v>Dl</v>
          </cell>
          <cell r="B59">
            <v>127</v>
          </cell>
        </row>
        <row r="60">
          <cell r="A60" t="str">
            <v>Ds</v>
          </cell>
          <cell r="B60">
            <v>60</v>
          </cell>
        </row>
        <row r="61">
          <cell r="A61" t="str">
            <v>E</v>
          </cell>
          <cell r="B61">
            <v>89</v>
          </cell>
        </row>
        <row r="62">
          <cell r="A62" t="str">
            <v>EEFR_GERADA</v>
          </cell>
          <cell r="B62">
            <v>3032332.22</v>
          </cell>
        </row>
        <row r="63">
          <cell r="A63" t="str">
            <v>EET_CONS</v>
          </cell>
          <cell r="B63">
            <v>5364661.0599999996</v>
          </cell>
        </row>
        <row r="64">
          <cell r="A64" t="str">
            <v>EMPCESC</v>
          </cell>
          <cell r="B64">
            <v>72</v>
          </cell>
        </row>
        <row r="65">
          <cell r="A65" t="str">
            <v>EPIBID</v>
          </cell>
          <cell r="B65">
            <v>23</v>
          </cell>
        </row>
        <row r="66">
          <cell r="A66" t="str">
            <v>EPRP</v>
          </cell>
          <cell r="B66">
            <v>19</v>
          </cell>
        </row>
        <row r="67">
          <cell r="A67" t="str">
            <v>ETC</v>
          </cell>
          <cell r="B67">
            <v>390</v>
          </cell>
        </row>
        <row r="68">
          <cell r="A68" t="str">
            <v>EVADIDOS</v>
          </cell>
          <cell r="B68">
            <v>2917</v>
          </cell>
        </row>
        <row r="69">
          <cell r="A69" t="str">
            <v>El</v>
          </cell>
          <cell r="B69">
            <v>4.5999999999999996</v>
          </cell>
        </row>
        <row r="70">
          <cell r="A70" t="str">
            <v>Es</v>
          </cell>
          <cell r="B70">
            <v>0</v>
          </cell>
        </row>
        <row r="71">
          <cell r="A71" t="str">
            <v>Estg_dis</v>
          </cell>
          <cell r="B71">
            <v>340</v>
          </cell>
        </row>
        <row r="72">
          <cell r="A72" t="str">
            <v>G</v>
          </cell>
          <cell r="B72">
            <v>25</v>
          </cell>
        </row>
        <row r="73">
          <cell r="A73" t="str">
            <v>GCC</v>
          </cell>
          <cell r="B73">
            <v>36949778.659999996</v>
          </cell>
        </row>
        <row r="74">
          <cell r="A74" t="str">
            <v>GTO_LOA</v>
          </cell>
          <cell r="B74">
            <v>56405370.359999999</v>
          </cell>
        </row>
        <row r="75">
          <cell r="A75" t="str">
            <v>Gl</v>
          </cell>
          <cell r="B75">
            <v>2</v>
          </cell>
        </row>
        <row r="76">
          <cell r="A76" t="str">
            <v>Gs</v>
          </cell>
          <cell r="B76">
            <v>0</v>
          </cell>
        </row>
        <row r="77">
          <cell r="A77" t="str">
            <v>I</v>
          </cell>
          <cell r="B77">
            <v>57682</v>
          </cell>
        </row>
        <row r="78">
          <cell r="A78" t="str">
            <v>I&amp;M_UNID</v>
          </cell>
          <cell r="B78">
            <v>0</v>
          </cell>
        </row>
        <row r="79">
          <cell r="A79" t="str">
            <v>IDCI</v>
          </cell>
          <cell r="B79">
            <v>99.71</v>
          </cell>
        </row>
        <row r="80">
          <cell r="A80" t="str">
            <v>IDS</v>
          </cell>
          <cell r="B80">
            <v>99.99</v>
          </cell>
        </row>
        <row r="81">
          <cell r="A81" t="str">
            <v>IMI_rec</v>
          </cell>
          <cell r="B81">
            <v>0</v>
          </cell>
        </row>
        <row r="82">
          <cell r="A82" t="str">
            <v>IS</v>
          </cell>
          <cell r="B82">
            <v>4.3600000000000003</v>
          </cell>
        </row>
        <row r="83">
          <cell r="A83" t="str">
            <v>LOA_EXEC</v>
          </cell>
          <cell r="B83">
            <v>79657863.650000006</v>
          </cell>
        </row>
        <row r="84">
          <cell r="A84" t="str">
            <v>M</v>
          </cell>
          <cell r="B84">
            <v>881</v>
          </cell>
        </row>
        <row r="85">
          <cell r="A85" t="str">
            <v>MI_E1</v>
          </cell>
          <cell r="B85">
            <v>16</v>
          </cell>
        </row>
        <row r="86">
          <cell r="A86" t="str">
            <v>MI_disc</v>
          </cell>
          <cell r="B86">
            <v>1</v>
          </cell>
        </row>
        <row r="87">
          <cell r="A87" t="str">
            <v>MI_serv</v>
          </cell>
          <cell r="B87">
            <v>15</v>
          </cell>
        </row>
        <row r="88">
          <cell r="A88" t="str">
            <v>Ml</v>
          </cell>
          <cell r="B88">
            <v>133</v>
          </cell>
        </row>
        <row r="89">
          <cell r="A89" t="str">
            <v>Ms</v>
          </cell>
          <cell r="B89">
            <v>0</v>
          </cell>
        </row>
        <row r="90">
          <cell r="A90" t="str">
            <v>NA</v>
          </cell>
          <cell r="B90">
            <v>1632</v>
          </cell>
        </row>
        <row r="91">
          <cell r="A91" t="str">
            <v>NANE_ATENDIDAS</v>
          </cell>
          <cell r="B91">
            <v>957</v>
          </cell>
        </row>
        <row r="92">
          <cell r="A92" t="str">
            <v>NANE_SOLICITADAS</v>
          </cell>
          <cell r="B92">
            <v>959</v>
          </cell>
        </row>
        <row r="93">
          <cell r="A93" t="str">
            <v>NAs</v>
          </cell>
          <cell r="B93">
            <v>469</v>
          </cell>
        </row>
        <row r="94">
          <cell r="A94" t="str">
            <v>NEE</v>
          </cell>
          <cell r="B94">
            <v>748</v>
          </cell>
        </row>
        <row r="95">
          <cell r="A95" t="str">
            <v>NEE_ATENDIDOS</v>
          </cell>
          <cell r="B95">
            <v>640</v>
          </cell>
        </row>
        <row r="96">
          <cell r="A96" t="str">
            <v>NEPC</v>
          </cell>
          <cell r="B96">
            <v>0</v>
          </cell>
        </row>
        <row r="97">
          <cell r="A97" t="str">
            <v>NL</v>
          </cell>
          <cell r="B97">
            <v>1030</v>
          </cell>
        </row>
        <row r="98">
          <cell r="A98" t="str">
            <v>NLs</v>
          </cell>
          <cell r="B98">
            <v>324</v>
          </cell>
        </row>
        <row r="99">
          <cell r="A99" t="str">
            <v>NR</v>
          </cell>
          <cell r="B99">
            <v>291</v>
          </cell>
        </row>
        <row r="100">
          <cell r="A100" t="str">
            <v>NRPI</v>
          </cell>
          <cell r="B100">
            <v>25</v>
          </cell>
        </row>
        <row r="101">
          <cell r="A101" t="str">
            <v>NRs</v>
          </cell>
          <cell r="B101">
            <v>203</v>
          </cell>
        </row>
        <row r="102">
          <cell r="A102" t="str">
            <v>NT</v>
          </cell>
          <cell r="B102">
            <v>1452</v>
          </cell>
        </row>
        <row r="103">
          <cell r="A103" t="str">
            <v>NTEP</v>
          </cell>
          <cell r="B103">
            <v>0</v>
          </cell>
        </row>
        <row r="104">
          <cell r="A104" t="str">
            <v>NTs</v>
          </cell>
          <cell r="B104">
            <v>387</v>
          </cell>
        </row>
        <row r="105">
          <cell r="A105" t="str">
            <v>PAS</v>
          </cell>
          <cell r="B105">
            <v>161</v>
          </cell>
        </row>
        <row r="106">
          <cell r="A106" t="str">
            <v>PCI</v>
          </cell>
          <cell r="B106">
            <v>6</v>
          </cell>
        </row>
        <row r="107">
          <cell r="A107" t="str">
            <v>PDInfra_UNID</v>
          </cell>
          <cell r="B107">
            <v>2</v>
          </cell>
        </row>
        <row r="108">
          <cell r="A108" t="str">
            <v>PEI_AP</v>
          </cell>
          <cell r="B108">
            <v>21</v>
          </cell>
        </row>
        <row r="109">
          <cell r="A109" t="str">
            <v>PEI_serv_disc</v>
          </cell>
          <cell r="B109">
            <v>0</v>
          </cell>
        </row>
        <row r="110">
          <cell r="A110" t="str">
            <v>PEX</v>
          </cell>
          <cell r="B110">
            <v>219</v>
          </cell>
        </row>
        <row r="111">
          <cell r="A111" t="str">
            <v>PPI</v>
          </cell>
          <cell r="B111">
            <v>509</v>
          </cell>
        </row>
        <row r="112">
          <cell r="A112" t="str">
            <v>PPM</v>
          </cell>
          <cell r="B112">
            <v>442</v>
          </cell>
        </row>
        <row r="113">
          <cell r="A113" t="str">
            <v>PPMMit</v>
          </cell>
          <cell r="B113">
            <v>0</v>
          </cell>
        </row>
        <row r="114">
          <cell r="A114" t="str">
            <v>PPRC</v>
          </cell>
          <cell r="B114">
            <v>442</v>
          </cell>
        </row>
        <row r="115">
          <cell r="A115" t="str">
            <v>PREVISTOS</v>
          </cell>
          <cell r="B115">
            <v>19826</v>
          </cell>
        </row>
        <row r="116">
          <cell r="A116" t="str">
            <v>Papr_dis</v>
          </cell>
          <cell r="B116">
            <v>155</v>
          </cell>
        </row>
        <row r="117">
          <cell r="A117" t="str">
            <v>Percep</v>
          </cell>
          <cell r="B117">
            <v>3.1</v>
          </cell>
        </row>
        <row r="118">
          <cell r="A118" t="str">
            <v>QPPE</v>
          </cell>
          <cell r="B118">
            <v>42</v>
          </cell>
        </row>
        <row r="119">
          <cell r="A119" t="str">
            <v>RECCAPT</v>
          </cell>
          <cell r="B119">
            <v>2196414.0699999998</v>
          </cell>
        </row>
        <row r="120">
          <cell r="A120" t="str">
            <v>RFP_faixa_1</v>
          </cell>
          <cell r="B120">
            <v>12139</v>
          </cell>
        </row>
        <row r="121">
          <cell r="A121" t="str">
            <v>RFP_faixa_2</v>
          </cell>
          <cell r="B121">
            <v>5314</v>
          </cell>
        </row>
        <row r="122">
          <cell r="A122" t="str">
            <v>RFP_faixa_3</v>
          </cell>
          <cell r="B122">
            <v>1864</v>
          </cell>
        </row>
        <row r="123">
          <cell r="A123" t="str">
            <v>RFP_faixa_4</v>
          </cell>
          <cell r="B123">
            <v>646</v>
          </cell>
        </row>
        <row r="124">
          <cell r="A124" t="str">
            <v>RFP_faixa_5</v>
          </cell>
          <cell r="B124">
            <v>325</v>
          </cell>
        </row>
        <row r="125">
          <cell r="A125" t="str">
            <v>RFP_faixa_6</v>
          </cell>
          <cell r="B125">
            <v>198</v>
          </cell>
        </row>
        <row r="126">
          <cell r="A126" t="str">
            <v>RFP_faixa_7</v>
          </cell>
          <cell r="B126">
            <v>557</v>
          </cell>
        </row>
        <row r="127">
          <cell r="A127" t="str">
            <v>SAP</v>
          </cell>
          <cell r="B127">
            <v>2675</v>
          </cell>
        </row>
        <row r="128">
          <cell r="A128" t="str">
            <v>SAP_E1</v>
          </cell>
          <cell r="B128">
            <v>2674</v>
          </cell>
        </row>
        <row r="129">
          <cell r="A129" t="str">
            <v>SAPs</v>
          </cell>
          <cell r="B129">
            <v>61</v>
          </cell>
        </row>
        <row r="130">
          <cell r="A130" t="str">
            <v>TAE</v>
          </cell>
          <cell r="B130">
            <v>1158</v>
          </cell>
        </row>
        <row r="131">
          <cell r="A131" t="str">
            <v>TAEE</v>
          </cell>
          <cell r="B131">
            <v>135</v>
          </cell>
        </row>
        <row r="132">
          <cell r="A132" t="str">
            <v>TCCl</v>
          </cell>
          <cell r="B132">
            <v>768</v>
          </cell>
        </row>
        <row r="133">
          <cell r="A133" t="str">
            <v>UNID</v>
          </cell>
          <cell r="B133">
            <v>23</v>
          </cell>
        </row>
        <row r="134">
          <cell r="A134" t="str">
            <v>VIS</v>
          </cell>
          <cell r="B134">
            <v>120</v>
          </cell>
        </row>
        <row r="135">
          <cell r="A135" t="str">
            <v>VO</v>
          </cell>
          <cell r="B135">
            <v>19009</v>
          </cell>
        </row>
        <row r="136">
          <cell r="A136" t="str">
            <v>fGCI</v>
          </cell>
          <cell r="B136">
            <v>16763634.43</v>
          </cell>
        </row>
        <row r="137">
          <cell r="A137" t="str">
            <v>fGCO</v>
          </cell>
          <cell r="B137">
            <v>569500377.25999999</v>
          </cell>
        </row>
        <row r="138">
          <cell r="A138" t="str">
            <v>fGOC</v>
          </cell>
          <cell r="B138">
            <v>76085394.090000004</v>
          </cell>
        </row>
        <row r="139">
          <cell r="A139" t="str">
            <v>fGPE</v>
          </cell>
          <cell r="B139">
            <v>562792949.78999996</v>
          </cell>
        </row>
        <row r="140">
          <cell r="A140" t="str">
            <v>fGTO</v>
          </cell>
          <cell r="B140">
            <v>657696288.51999998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</sheetNames>
    <sheetDataSet>
      <sheetData sheetId="0">
        <row r="1">
          <cell r="A1" t="str">
            <v>SIGLA</v>
          </cell>
          <cell r="B1" t="str">
            <v>VALOR IFRN</v>
          </cell>
        </row>
        <row r="2">
          <cell r="A2" t="str">
            <v>UNID</v>
          </cell>
          <cell r="B2">
            <v>23</v>
          </cell>
        </row>
        <row r="3">
          <cell r="A3" t="str">
            <v>MI_E1</v>
          </cell>
          <cell r="B3">
            <v>243</v>
          </cell>
        </row>
        <row r="4">
          <cell r="A4" t="str">
            <v>IDCI</v>
          </cell>
          <cell r="B4">
            <v>99.73</v>
          </cell>
        </row>
        <row r="5">
          <cell r="A5" t="str">
            <v>EET_CONS</v>
          </cell>
          <cell r="B5">
            <v>4467909.88</v>
          </cell>
        </row>
        <row r="6">
          <cell r="A6" t="str">
            <v>EEFR_GERADA</v>
          </cell>
          <cell r="B6">
            <v>3655410.47</v>
          </cell>
        </row>
        <row r="7">
          <cell r="A7" t="str">
            <v>IDS</v>
          </cell>
          <cell r="B7">
            <v>99.9</v>
          </cell>
        </row>
        <row r="8">
          <cell r="A8" t="str">
            <v>CAPCOM_serv</v>
          </cell>
          <cell r="B8">
            <v>1230</v>
          </cell>
        </row>
        <row r="9">
          <cell r="A9" t="str">
            <v>COMP_serv</v>
          </cell>
          <cell r="B9">
            <v>1000</v>
          </cell>
        </row>
        <row r="10">
          <cell r="A10" t="str">
            <v>PDInfra_UNID</v>
          </cell>
          <cell r="B10">
            <v>2</v>
          </cell>
        </row>
        <row r="11">
          <cell r="A11" t="str">
            <v>I&amp;M_UNID</v>
          </cell>
          <cell r="B11">
            <v>2</v>
          </cell>
        </row>
        <row r="12">
          <cell r="A12" t="str">
            <v>ApPE</v>
          </cell>
          <cell r="B12">
            <v>55</v>
          </cell>
        </row>
        <row r="13">
          <cell r="A13" t="str">
            <v>ApPA</v>
          </cell>
          <cell r="B13">
            <v>48</v>
          </cell>
        </row>
        <row r="14">
          <cell r="A14" t="str">
            <v>AiPE</v>
          </cell>
          <cell r="B14">
            <v>6</v>
          </cell>
        </row>
        <row r="15">
          <cell r="A15" t="str">
            <v>AiPA</v>
          </cell>
          <cell r="B15">
            <v>4</v>
          </cell>
        </row>
        <row r="16">
          <cell r="A16" t="str">
            <v>NTs</v>
          </cell>
          <cell r="B16">
            <v>151</v>
          </cell>
        </row>
        <row r="17">
          <cell r="A17" t="str">
            <v>NRs</v>
          </cell>
          <cell r="B17">
            <v>79</v>
          </cell>
        </row>
        <row r="18">
          <cell r="A18" t="str">
            <v>NLs</v>
          </cell>
          <cell r="B18">
            <v>226</v>
          </cell>
        </row>
        <row r="19">
          <cell r="A19" t="str">
            <v>NAs</v>
          </cell>
          <cell r="B19">
            <v>320</v>
          </cell>
        </row>
        <row r="20">
          <cell r="A20" t="str">
            <v>QPPE</v>
          </cell>
          <cell r="B20">
            <v>44</v>
          </cell>
        </row>
        <row r="21">
          <cell r="A21" t="str">
            <v>PEI_AP</v>
          </cell>
          <cell r="B21">
            <v>22</v>
          </cell>
        </row>
        <row r="22">
          <cell r="A22" t="str">
            <v>NRPI</v>
          </cell>
          <cell r="B22">
            <v>34</v>
          </cell>
        </row>
        <row r="23">
          <cell r="A23" t="str">
            <v>APIs</v>
          </cell>
          <cell r="B23">
            <v>0</v>
          </cell>
        </row>
        <row r="24">
          <cell r="A24" t="str">
            <v>PEI_serv_disc</v>
          </cell>
          <cell r="B24">
            <v>12</v>
          </cell>
        </row>
        <row r="25">
          <cell r="A25" t="str">
            <v>PCI</v>
          </cell>
          <cell r="B25">
            <v>17</v>
          </cell>
        </row>
        <row r="26">
          <cell r="A26" t="str">
            <v>PPRC</v>
          </cell>
          <cell r="B26">
            <v>1206</v>
          </cell>
        </row>
        <row r="27">
          <cell r="A27" t="str">
            <v>PPMMit</v>
          </cell>
          <cell r="B27">
            <v>78</v>
          </cell>
        </row>
        <row r="28">
          <cell r="A28" t="str">
            <v>PPM</v>
          </cell>
          <cell r="B28">
            <v>1206</v>
          </cell>
        </row>
        <row r="29">
          <cell r="A29" t="str">
            <v>NTEP</v>
          </cell>
          <cell r="B29">
            <v>0</v>
          </cell>
        </row>
        <row r="30">
          <cell r="A30" t="str">
            <v>NEPC</v>
          </cell>
          <cell r="B30">
            <v>0</v>
          </cell>
        </row>
        <row r="31">
          <cell r="A31" t="str">
            <v>SAPs</v>
          </cell>
          <cell r="B31">
            <v>48</v>
          </cell>
        </row>
        <row r="32">
          <cell r="A32" t="str">
            <v>Percep</v>
          </cell>
          <cell r="B32">
            <v>0</v>
          </cell>
        </row>
        <row r="33">
          <cell r="A33" t="str">
            <v>Ms</v>
          </cell>
          <cell r="B33">
            <v>19</v>
          </cell>
        </row>
        <row r="34">
          <cell r="A34" t="str">
            <v>Gs</v>
          </cell>
          <cell r="B34">
            <v>0</v>
          </cell>
        </row>
        <row r="35">
          <cell r="A35" t="str">
            <v>Es</v>
          </cell>
          <cell r="B35">
            <v>0</v>
          </cell>
        </row>
        <row r="36">
          <cell r="A36" t="str">
            <v>Ds</v>
          </cell>
          <cell r="B36">
            <v>47</v>
          </cell>
        </row>
        <row r="37">
          <cell r="A37" t="str">
            <v>As</v>
          </cell>
          <cell r="B37">
            <v>0</v>
          </cell>
        </row>
        <row r="38">
          <cell r="A38" t="str">
            <v>MI_serv</v>
          </cell>
          <cell r="B38">
            <v>27</v>
          </cell>
        </row>
        <row r="39">
          <cell r="A39" t="str">
            <v>MI_disc</v>
          </cell>
          <cell r="B39">
            <v>216</v>
          </cell>
        </row>
        <row r="40">
          <cell r="A40" t="str">
            <v>IMI_rec</v>
          </cell>
          <cell r="B40">
            <v>77</v>
          </cell>
        </row>
        <row r="41">
          <cell r="A41" t="str">
            <v>NANE_SOLICITADAS</v>
          </cell>
          <cell r="B41">
            <v>1932</v>
          </cell>
        </row>
        <row r="42">
          <cell r="A42" t="str">
            <v>NANE_ATENDIDAS</v>
          </cell>
          <cell r="B42">
            <v>1765</v>
          </cell>
        </row>
        <row r="43">
          <cell r="A43" t="str">
            <v>NEE_ATENDIDOS</v>
          </cell>
          <cell r="B43">
            <v>758</v>
          </cell>
        </row>
        <row r="44">
          <cell r="A44" t="str">
            <v>NEE</v>
          </cell>
          <cell r="B44">
            <v>909</v>
          </cell>
        </row>
        <row r="45">
          <cell r="A45" t="str">
            <v>AVCARAC_q</v>
          </cell>
          <cell r="B45">
            <v>4449</v>
          </cell>
        </row>
        <row r="46">
          <cell r="A46" t="str">
            <v>AVCARAC</v>
          </cell>
          <cell r="B46">
            <v>11427</v>
          </cell>
        </row>
        <row r="47">
          <cell r="A47" t="str">
            <v>ACARAC</v>
          </cell>
          <cell r="B47">
            <v>21647</v>
          </cell>
        </row>
        <row r="48">
          <cell r="A48" t="str">
            <v>ATENDIDOS_NEE</v>
          </cell>
          <cell r="B48">
            <v>899</v>
          </cell>
        </row>
        <row r="49">
          <cell r="A49" t="str">
            <v>CONTINUADOS_REGULARES_NEE</v>
          </cell>
          <cell r="B49">
            <v>736</v>
          </cell>
        </row>
        <row r="50">
          <cell r="A50" t="str">
            <v>CONCLUIDOS_NEE</v>
          </cell>
          <cell r="B50">
            <v>23</v>
          </cell>
        </row>
        <row r="51">
          <cell r="A51" t="str">
            <v>TCCl</v>
          </cell>
          <cell r="B51">
            <v>555</v>
          </cell>
        </row>
        <row r="52">
          <cell r="A52" t="str">
            <v>IS</v>
          </cell>
          <cell r="B52">
            <v>0</v>
          </cell>
        </row>
        <row r="53">
          <cell r="A53" t="str">
            <v>Gl</v>
          </cell>
          <cell r="B53">
            <v>1</v>
          </cell>
        </row>
        <row r="54">
          <cell r="A54" t="str">
            <v>EPRP</v>
          </cell>
          <cell r="B54">
            <v>16</v>
          </cell>
        </row>
        <row r="55">
          <cell r="A55" t="str">
            <v>EPIBID</v>
          </cell>
          <cell r="B55">
            <v>26</v>
          </cell>
        </row>
        <row r="56">
          <cell r="A56" t="str">
            <v>Ml</v>
          </cell>
          <cell r="B56">
            <v>139</v>
          </cell>
        </row>
        <row r="57">
          <cell r="A57" t="str">
            <v>El</v>
          </cell>
          <cell r="B57">
            <v>0</v>
          </cell>
        </row>
        <row r="58">
          <cell r="A58" t="str">
            <v>Dl</v>
          </cell>
          <cell r="B58">
            <v>112</v>
          </cell>
        </row>
        <row r="59">
          <cell r="A59" t="str">
            <v>COPRES_CHEAD</v>
          </cell>
          <cell r="B59">
            <v>12</v>
          </cell>
        </row>
        <row r="60">
          <cell r="A60" t="str">
            <v>Al</v>
          </cell>
          <cell r="B60">
            <v>1</v>
          </cell>
        </row>
        <row r="61">
          <cell r="A61" t="str">
            <v>fGCO</v>
          </cell>
          <cell r="B61">
            <v>570821282.37</v>
          </cell>
        </row>
        <row r="62">
          <cell r="A62" t="str">
            <v>fGCI</v>
          </cell>
          <cell r="B62">
            <v>19288701.550000001</v>
          </cell>
        </row>
        <row r="63">
          <cell r="A63" t="str">
            <v>fGOC</v>
          </cell>
          <cell r="B63">
            <v>59404984.119999997</v>
          </cell>
        </row>
        <row r="64">
          <cell r="A64" t="str">
            <v>fGTO</v>
          </cell>
          <cell r="B64">
            <v>667114485.45000005</v>
          </cell>
        </row>
        <row r="65">
          <cell r="A65" t="str">
            <v>fGPE</v>
          </cell>
          <cell r="B65">
            <v>589447528.91999996</v>
          </cell>
        </row>
        <row r="66">
          <cell r="A66" t="str">
            <v>GTO_LOA</v>
          </cell>
          <cell r="B66">
            <v>57916666.689999998</v>
          </cell>
        </row>
        <row r="67">
          <cell r="A67" t="str">
            <v>GCC</v>
          </cell>
          <cell r="B67">
            <v>28270168.899999999</v>
          </cell>
        </row>
        <row r="68">
          <cell r="A68" t="str">
            <v>20RL_LOA</v>
          </cell>
          <cell r="B68">
            <v>47383779.649999999</v>
          </cell>
        </row>
        <row r="69">
          <cell r="A69" t="str">
            <v>RECCAPT</v>
          </cell>
          <cell r="B69">
            <v>256729.54</v>
          </cell>
        </row>
        <row r="70">
          <cell r="A70" t="str">
            <v>LOA_EXEC</v>
          </cell>
          <cell r="B70">
            <v>70721833.799999997</v>
          </cell>
        </row>
        <row r="71">
          <cell r="A71" t="str">
            <v>DEST_EXEC</v>
          </cell>
          <cell r="B71">
            <v>8078471.8700000001</v>
          </cell>
        </row>
        <row r="72">
          <cell r="A72" t="str">
            <v>DTs</v>
          </cell>
          <cell r="B72">
            <v>61</v>
          </cell>
        </row>
        <row r="73">
          <cell r="A73" t="str">
            <v>PPI</v>
          </cell>
          <cell r="B73">
            <v>602</v>
          </cell>
        </row>
        <row r="74">
          <cell r="A74" t="str">
            <v>ETC</v>
          </cell>
          <cell r="B74">
            <v>641</v>
          </cell>
        </row>
        <row r="75">
          <cell r="A75" t="str">
            <v>TAE</v>
          </cell>
          <cell r="B75">
            <v>1168</v>
          </cell>
        </row>
        <row r="76">
          <cell r="A76" t="str">
            <v>SAP_E1</v>
          </cell>
          <cell r="B76">
            <v>2692</v>
          </cell>
        </row>
        <row r="77">
          <cell r="A77" t="str">
            <v>SAP</v>
          </cell>
          <cell r="B77">
            <v>2692</v>
          </cell>
        </row>
        <row r="78">
          <cell r="A78" t="str">
            <v>ATS_total</v>
          </cell>
          <cell r="B78">
            <v>453</v>
          </cell>
        </row>
        <row r="79">
          <cell r="A79" t="str">
            <v>ATS_ate15</v>
          </cell>
          <cell r="B79">
            <v>301</v>
          </cell>
        </row>
        <row r="80">
          <cell r="A80" t="str">
            <v>ATS_15mais</v>
          </cell>
          <cell r="B80">
            <v>152</v>
          </cell>
        </row>
        <row r="81">
          <cell r="A81" t="str">
            <v>ADP_serv</v>
          </cell>
          <cell r="B81">
            <v>0</v>
          </cell>
        </row>
        <row r="82">
          <cell r="A82" t="str">
            <v>AM_OR_E1</v>
          </cell>
          <cell r="B82">
            <v>31410</v>
          </cell>
        </row>
        <row r="83">
          <cell r="A83" t="str">
            <v>Papr_dis</v>
          </cell>
          <cell r="B83">
            <v>331</v>
          </cell>
        </row>
        <row r="84">
          <cell r="A84" t="str">
            <v>Estg_dis</v>
          </cell>
          <cell r="B84">
            <v>773</v>
          </cell>
        </row>
        <row r="85">
          <cell r="A85" t="str">
            <v>VIS</v>
          </cell>
          <cell r="B85">
            <v>317</v>
          </cell>
        </row>
        <row r="86">
          <cell r="A86" t="str">
            <v>PAS</v>
          </cell>
          <cell r="B86">
            <v>196</v>
          </cell>
        </row>
        <row r="87">
          <cell r="A87" t="str">
            <v>PEX</v>
          </cell>
          <cell r="B87">
            <v>310</v>
          </cell>
        </row>
        <row r="88">
          <cell r="A88" t="str">
            <v>EMPCESC</v>
          </cell>
          <cell r="B88">
            <v>92</v>
          </cell>
        </row>
        <row r="89">
          <cell r="A89" t="str">
            <v>RFP_faixa_7</v>
          </cell>
          <cell r="B89">
            <v>528</v>
          </cell>
        </row>
        <row r="90">
          <cell r="A90" t="str">
            <v>RFP_faixa_6</v>
          </cell>
          <cell r="B90">
            <v>121</v>
          </cell>
        </row>
        <row r="91">
          <cell r="A91" t="str">
            <v>RFP_faixa_5</v>
          </cell>
          <cell r="B91">
            <v>284</v>
          </cell>
        </row>
        <row r="92">
          <cell r="A92" t="str">
            <v>RFP_faixa_4</v>
          </cell>
          <cell r="B92">
            <v>450</v>
          </cell>
        </row>
        <row r="93">
          <cell r="A93" t="str">
            <v>RFP_faixa_3</v>
          </cell>
          <cell r="B93">
            <v>1265</v>
          </cell>
        </row>
        <row r="94">
          <cell r="A94" t="str">
            <v>RFP_faixa_2</v>
          </cell>
          <cell r="B94">
            <v>3758</v>
          </cell>
        </row>
        <row r="95">
          <cell r="A95" t="str">
            <v>RFP_faixa_1</v>
          </cell>
          <cell r="B95">
            <v>10377</v>
          </cell>
        </row>
        <row r="96">
          <cell r="A96" t="str">
            <v>COEAD_OR</v>
          </cell>
          <cell r="B96">
            <v>18</v>
          </cell>
        </row>
        <row r="97">
          <cell r="A97" t="str">
            <v>D</v>
          </cell>
          <cell r="B97">
            <v>575</v>
          </cell>
        </row>
        <row r="98">
          <cell r="A98" t="str">
            <v>AMGRAD_OR</v>
          </cell>
          <cell r="B98">
            <v>5733</v>
          </cell>
        </row>
        <row r="99">
          <cell r="A99" t="str">
            <v>AM_OR</v>
          </cell>
          <cell r="B99">
            <v>31410</v>
          </cell>
        </row>
        <row r="100">
          <cell r="A100" t="str">
            <v>AM_EX</v>
          </cell>
          <cell r="B100">
            <v>2964</v>
          </cell>
        </row>
        <row r="101">
          <cell r="A101" t="str">
            <v>NA</v>
          </cell>
          <cell r="B101">
            <v>1820</v>
          </cell>
        </row>
        <row r="102">
          <cell r="A102" t="str">
            <v>NT</v>
          </cell>
          <cell r="B102">
            <v>1041</v>
          </cell>
        </row>
        <row r="103">
          <cell r="A103" t="str">
            <v>NR</v>
          </cell>
          <cell r="B103">
            <v>228</v>
          </cell>
        </row>
        <row r="104">
          <cell r="A104" t="str">
            <v>NL</v>
          </cell>
          <cell r="B104">
            <v>1143</v>
          </cell>
        </row>
        <row r="105">
          <cell r="A105" t="str">
            <v>DO</v>
          </cell>
          <cell r="B105">
            <v>1655</v>
          </cell>
        </row>
        <row r="106">
          <cell r="A106" t="str">
            <v>DEE</v>
          </cell>
          <cell r="B106">
            <v>573</v>
          </cell>
        </row>
        <row r="107">
          <cell r="A107" t="str">
            <v>VO</v>
          </cell>
          <cell r="B107">
            <v>9893</v>
          </cell>
        </row>
        <row r="108">
          <cell r="A108" t="str">
            <v>E</v>
          </cell>
          <cell r="B108">
            <v>81</v>
          </cell>
        </row>
        <row r="109">
          <cell r="A109" t="str">
            <v>A</v>
          </cell>
          <cell r="B109">
            <v>4</v>
          </cell>
        </row>
        <row r="110">
          <cell r="A110" t="str">
            <v>M</v>
          </cell>
          <cell r="B110">
            <v>855</v>
          </cell>
        </row>
        <row r="111">
          <cell r="A111" t="str">
            <v>G</v>
          </cell>
          <cell r="B111">
            <v>16</v>
          </cell>
        </row>
        <row r="112">
          <cell r="A112" t="str">
            <v>AR_OR</v>
          </cell>
          <cell r="B112">
            <v>3717</v>
          </cell>
        </row>
        <row r="113">
          <cell r="A113" t="str">
            <v>AIC_OR</v>
          </cell>
          <cell r="B113">
            <v>15119</v>
          </cell>
        </row>
        <row r="114">
          <cell r="A114" t="str">
            <v>DISCEE</v>
          </cell>
          <cell r="B114">
            <v>1198</v>
          </cell>
        </row>
        <row r="115">
          <cell r="A115" t="str">
            <v>TAEE</v>
          </cell>
          <cell r="B115">
            <v>106</v>
          </cell>
        </row>
        <row r="116">
          <cell r="A116" t="str">
            <v>AEQ</v>
          </cell>
          <cell r="B116">
            <v>31697.31</v>
          </cell>
        </row>
        <row r="117">
          <cell r="A117" t="str">
            <v>I</v>
          </cell>
          <cell r="B117">
            <v>51353</v>
          </cell>
        </row>
        <row r="118">
          <cell r="A118" t="str">
            <v>AEQ_DOCENTE</v>
          </cell>
          <cell r="B118">
            <v>3185.83</v>
          </cell>
        </row>
        <row r="119">
          <cell r="A119" t="str">
            <v>AEQ_TECNICO</v>
          </cell>
          <cell r="B119">
            <v>23629.599999999999</v>
          </cell>
        </row>
        <row r="120">
          <cell r="A120" t="str">
            <v>AEQ_PROEJA</v>
          </cell>
          <cell r="B120">
            <v>415.23</v>
          </cell>
        </row>
        <row r="121">
          <cell r="A121" t="str">
            <v>AICOR_OR</v>
          </cell>
          <cell r="B121">
            <v>43394</v>
          </cell>
        </row>
        <row r="122">
          <cell r="A122" t="str">
            <v>COEAD</v>
          </cell>
          <cell r="B122">
            <v>22</v>
          </cell>
        </row>
        <row r="123">
          <cell r="A123" t="str">
            <v>COPRES</v>
          </cell>
          <cell r="B123">
            <v>191</v>
          </cell>
        </row>
        <row r="124">
          <cell r="A124" t="str">
            <v>AI_OR</v>
          </cell>
          <cell r="B124">
            <v>15333</v>
          </cell>
        </row>
        <row r="125">
          <cell r="A125" t="str">
            <v>AMGRAD</v>
          </cell>
          <cell r="B125">
            <v>6308</v>
          </cell>
        </row>
        <row r="126">
          <cell r="A126" t="str">
            <v>AMEAD_OR</v>
          </cell>
          <cell r="B126">
            <v>1300</v>
          </cell>
        </row>
        <row r="127">
          <cell r="A127" t="str">
            <v>AMEAD_EX</v>
          </cell>
          <cell r="B127">
            <v>1897</v>
          </cell>
        </row>
        <row r="128">
          <cell r="A128" t="str">
            <v>AMTEC_OR</v>
          </cell>
          <cell r="B128">
            <v>17514</v>
          </cell>
        </row>
        <row r="129">
          <cell r="A129" t="str">
            <v>AMTEC</v>
          </cell>
          <cell r="B129">
            <v>18179</v>
          </cell>
        </row>
        <row r="130">
          <cell r="A130" t="str">
            <v>D20SF</v>
          </cell>
          <cell r="B130">
            <v>19</v>
          </cell>
        </row>
        <row r="131">
          <cell r="A131" t="str">
            <v>D40SF</v>
          </cell>
          <cell r="B131">
            <v>142</v>
          </cell>
        </row>
        <row r="132">
          <cell r="A132" t="str">
            <v>DDESF</v>
          </cell>
          <cell r="B132">
            <v>1256</v>
          </cell>
        </row>
        <row r="133">
          <cell r="A133" t="str">
            <v>AC_OR</v>
          </cell>
          <cell r="B133">
            <v>9442</v>
          </cell>
        </row>
        <row r="134">
          <cell r="A134" t="str">
            <v>PREVISTOS</v>
          </cell>
          <cell r="B134">
            <v>14080</v>
          </cell>
        </row>
        <row r="135">
          <cell r="A135" t="str">
            <v>EVADIDOS</v>
          </cell>
          <cell r="B135">
            <v>3247</v>
          </cell>
        </row>
        <row r="136">
          <cell r="A136" t="str">
            <v>CONCLUIDOS_PRAZO</v>
          </cell>
          <cell r="B136">
            <v>3216</v>
          </cell>
        </row>
        <row r="137">
          <cell r="A137" t="str">
            <v>CONCLUIDOS</v>
          </cell>
          <cell r="B137">
            <v>3831</v>
          </cell>
        </row>
        <row r="138">
          <cell r="A138" t="str">
            <v>ATENDIDOS</v>
          </cell>
          <cell r="B138">
            <v>38131</v>
          </cell>
        </row>
        <row r="139">
          <cell r="A139" t="str">
            <v>CONTINUADOS_REGULARES</v>
          </cell>
          <cell r="B139">
            <v>25141</v>
          </cell>
        </row>
        <row r="140">
          <cell r="A140" t="str">
            <v>CONTINUADOS_RETIDOS</v>
          </cell>
          <cell r="B140">
            <v>5912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3"/>
  <sheetViews>
    <sheetView showGridLines="0" topLeftCell="A15" zoomScale="120" zoomScaleNormal="120" workbookViewId="0">
      <selection activeCell="F2" sqref="F2"/>
    </sheetView>
  </sheetViews>
  <sheetFormatPr defaultRowHeight="14.4" x14ac:dyDescent="0.3"/>
  <cols>
    <col min="1" max="1" width="22.88671875" customWidth="1"/>
    <col min="2" max="3" width="14" bestFit="1" customWidth="1"/>
    <col min="4" max="4" width="14.6640625" customWidth="1"/>
    <col min="5" max="5" width="42.6640625" customWidth="1"/>
    <col min="6" max="6" width="68.6640625" customWidth="1"/>
    <col min="7" max="7" width="16.6640625" customWidth="1"/>
  </cols>
  <sheetData>
    <row r="1" spans="1:7" ht="35.4" customHeight="1" x14ac:dyDescent="0.3">
      <c r="A1" s="59" t="s">
        <v>77</v>
      </c>
      <c r="B1" s="59"/>
      <c r="C1" s="59"/>
      <c r="D1" s="59"/>
      <c r="E1" s="59"/>
      <c r="F1" s="59"/>
    </row>
    <row r="2" spans="1:7" s="1" customFormat="1" ht="28.8" x14ac:dyDescent="0.3">
      <c r="A2" s="8" t="s">
        <v>0</v>
      </c>
      <c r="B2" s="9" t="s">
        <v>4</v>
      </c>
      <c r="C2" s="9" t="s">
        <v>5</v>
      </c>
      <c r="D2" s="9" t="s">
        <v>6</v>
      </c>
      <c r="E2" s="9" t="s">
        <v>70</v>
      </c>
      <c r="F2" s="9" t="s">
        <v>67</v>
      </c>
      <c r="G2" t="s">
        <v>7</v>
      </c>
    </row>
    <row r="3" spans="1:7" ht="43.2" x14ac:dyDescent="0.3">
      <c r="A3" s="10" t="s">
        <v>1</v>
      </c>
      <c r="B3" s="10">
        <f>VLOOKUP("DISCEE",[1]Planilha1!$A$1:$B$65536,2,0)</f>
        <v>825</v>
      </c>
      <c r="C3" s="10">
        <f>VLOOKUP("DISCEE",[2]Planilha1!$A$1:$B$65536,2,0)</f>
        <v>1198</v>
      </c>
      <c r="D3" s="10">
        <v>1096</v>
      </c>
      <c r="E3" s="4" t="s">
        <v>66</v>
      </c>
      <c r="F3" s="52" t="s">
        <v>69</v>
      </c>
    </row>
    <row r="4" spans="1:7" ht="28.8" x14ac:dyDescent="0.3">
      <c r="A4" s="10" t="s">
        <v>2</v>
      </c>
      <c r="B4" s="10">
        <f>VLOOKUP("AMTEC",[1]Planilha1!$A$1:$B$65536,2,0)+VLOOKUP("AMGRAD",[1]Planilha1!$A$1:$B$65536,2,0)</f>
        <v>24550</v>
      </c>
      <c r="C4" s="10">
        <f>VLOOKUP("AMTEC",[2]Planilha1!$A$1:$B$65536,2,0)+VLOOKUP("AMGRAD",[2]Planilha1!$A$1:$B$65536,2,0)</f>
        <v>24487</v>
      </c>
      <c r="D4" s="13">
        <v>24125</v>
      </c>
      <c r="E4" s="4" t="s">
        <v>68</v>
      </c>
      <c r="F4" s="52"/>
    </row>
    <row r="5" spans="1:7" x14ac:dyDescent="0.3">
      <c r="A5" s="11" t="s">
        <v>3</v>
      </c>
      <c r="B5" s="12">
        <f>B3/B4</f>
        <v>3.360488798370672E-2</v>
      </c>
      <c r="C5" s="12">
        <f>C3/C4</f>
        <v>4.8923918814064604E-2</v>
      </c>
      <c r="D5" s="12">
        <f>D3/D4</f>
        <v>4.5430051813471505E-2</v>
      </c>
      <c r="E5" s="5"/>
      <c r="F5" s="52"/>
    </row>
    <row r="6" spans="1:7" x14ac:dyDescent="0.3">
      <c r="A6" s="2"/>
      <c r="B6" s="3"/>
      <c r="C6" s="3"/>
      <c r="D6" s="3"/>
    </row>
    <row r="7" spans="1:7" x14ac:dyDescent="0.3">
      <c r="A7" s="2"/>
      <c r="B7" s="3"/>
      <c r="C7" s="3"/>
      <c r="D7" s="3"/>
    </row>
    <row r="8" spans="1:7" x14ac:dyDescent="0.3">
      <c r="A8" s="2"/>
      <c r="B8" s="3"/>
      <c r="C8" s="3"/>
      <c r="D8" s="3"/>
    </row>
    <row r="9" spans="1:7" ht="28.8" x14ac:dyDescent="0.3">
      <c r="A9" s="8" t="s">
        <v>8</v>
      </c>
      <c r="B9" s="9" t="s">
        <v>4</v>
      </c>
      <c r="C9" s="9" t="s">
        <v>5</v>
      </c>
      <c r="D9" s="9" t="s">
        <v>64</v>
      </c>
      <c r="E9" s="9" t="s">
        <v>70</v>
      </c>
      <c r="F9" s="9" t="s">
        <v>67</v>
      </c>
    </row>
    <row r="10" spans="1:7" x14ac:dyDescent="0.3">
      <c r="A10" s="10" t="s">
        <v>9</v>
      </c>
      <c r="B10" s="10">
        <f>VLOOKUP("NA",[1]Planilha1!$A$1:$B$65536,2,0)</f>
        <v>1632</v>
      </c>
      <c r="C10" s="10">
        <f>VLOOKUP("NA",[2]Planilha1!$A$1:$B$65536,2,0)</f>
        <v>1820</v>
      </c>
      <c r="D10" s="10">
        <v>1632</v>
      </c>
      <c r="E10" s="52" t="s">
        <v>71</v>
      </c>
      <c r="F10" s="54" t="s">
        <v>65</v>
      </c>
    </row>
    <row r="11" spans="1:7" x14ac:dyDescent="0.3">
      <c r="A11" s="10" t="s">
        <v>10</v>
      </c>
      <c r="B11" s="65">
        <f>VLOOKUP("NL",[1]Planilha1!$A$1:$B$65536,2,0)</f>
        <v>1030</v>
      </c>
      <c r="C11" s="65">
        <f>VLOOKUP("NL",[2]Planilha1!$A$1:$B$65536,2,0)</f>
        <v>1143</v>
      </c>
      <c r="D11" s="64">
        <v>901</v>
      </c>
      <c r="E11" s="52"/>
      <c r="F11" s="55"/>
    </row>
    <row r="12" spans="1:7" x14ac:dyDescent="0.3">
      <c r="A12" s="10" t="s">
        <v>11</v>
      </c>
      <c r="B12" s="65"/>
      <c r="C12" s="65"/>
      <c r="D12" s="64"/>
      <c r="E12" s="52"/>
      <c r="F12" s="55"/>
    </row>
    <row r="13" spans="1:7" x14ac:dyDescent="0.3">
      <c r="A13" s="10" t="s">
        <v>12</v>
      </c>
      <c r="B13" s="10">
        <f>VLOOKUP("NT",[1]Planilha1!$A$1:$B$65536,2,0)</f>
        <v>1452</v>
      </c>
      <c r="C13" s="10">
        <f>VLOOKUP("NT",[2]Planilha1!$A$1:$B$65536,2,0)</f>
        <v>1041</v>
      </c>
      <c r="D13" s="10">
        <v>483</v>
      </c>
      <c r="E13" s="52"/>
      <c r="F13" s="56"/>
    </row>
    <row r="14" spans="1:7" x14ac:dyDescent="0.3">
      <c r="A14" s="6" t="s">
        <v>3</v>
      </c>
      <c r="B14" s="6">
        <f>SUM(B10:B13)</f>
        <v>4114</v>
      </c>
      <c r="C14" s="6">
        <f>SUM(C10:C13)</f>
        <v>4004</v>
      </c>
      <c r="D14" s="6">
        <f>SUM(D10:D13)</f>
        <v>3016</v>
      </c>
    </row>
    <row r="15" spans="1:7" x14ac:dyDescent="0.3">
      <c r="A15" s="2"/>
      <c r="B15" s="2"/>
      <c r="C15" s="2"/>
      <c r="D15" s="2"/>
    </row>
    <row r="16" spans="1:7" x14ac:dyDescent="0.3">
      <c r="A16" s="2"/>
      <c r="B16" s="2"/>
      <c r="C16" s="2"/>
      <c r="D16" s="2"/>
    </row>
    <row r="18" spans="1:6" ht="51.6" customHeight="1" x14ac:dyDescent="0.3">
      <c r="A18" s="8" t="s">
        <v>13</v>
      </c>
      <c r="B18" s="14" t="s">
        <v>4</v>
      </c>
      <c r="C18" s="14" t="s">
        <v>5</v>
      </c>
      <c r="D18" s="14" t="s">
        <v>64</v>
      </c>
      <c r="E18" s="14" t="s">
        <v>70</v>
      </c>
      <c r="F18" s="9" t="s">
        <v>67</v>
      </c>
    </row>
    <row r="19" spans="1:6" ht="22.95" customHeight="1" x14ac:dyDescent="0.3">
      <c r="A19" s="5" t="s">
        <v>14</v>
      </c>
      <c r="B19" s="15">
        <f>VLOOKUP("GCC",[1]Planilha1!$A$1:$B$65536,2,0)</f>
        <v>36949778.659999996</v>
      </c>
      <c r="C19" s="15">
        <f>VLOOKUP("GCC",[2]Planilha1!$A$1:$B$65536,2,0)</f>
        <v>28270168.899999999</v>
      </c>
      <c r="D19" s="15">
        <v>20890485.869999997</v>
      </c>
      <c r="E19" s="62" t="s">
        <v>73</v>
      </c>
      <c r="F19" s="52" t="s">
        <v>72</v>
      </c>
    </row>
    <row r="20" spans="1:6" ht="24" customHeight="1" x14ac:dyDescent="0.3">
      <c r="A20" s="5" t="s">
        <v>15</v>
      </c>
      <c r="B20" s="15">
        <f>VLOOKUP("GTO_LOA",[1]Planilha1!$A$1:$B$65536,2,0)</f>
        <v>56405370.359999999</v>
      </c>
      <c r="C20" s="15">
        <f>VLOOKUP("GTO_LOA",[2]Planilha1!$A$1:$B$65536,2,0)</f>
        <v>57916666.689999998</v>
      </c>
      <c r="D20" s="15">
        <v>43451376.580000006</v>
      </c>
      <c r="E20" s="63"/>
      <c r="F20" s="52"/>
    </row>
    <row r="21" spans="1:6" x14ac:dyDescent="0.3">
      <c r="A21" s="6" t="s">
        <v>3</v>
      </c>
      <c r="B21" s="7">
        <f>B19/B20</f>
        <v>0.65507554376777954</v>
      </c>
      <c r="C21" s="7">
        <f>C19/C20</f>
        <v>0.48811802397601001</v>
      </c>
      <c r="D21" s="7">
        <f>D19/D20</f>
        <v>0.4807784589180441</v>
      </c>
      <c r="E21" s="5"/>
      <c r="F21" s="52"/>
    </row>
    <row r="22" spans="1:6" x14ac:dyDescent="0.3">
      <c r="A22" s="2"/>
      <c r="B22" s="16"/>
      <c r="C22" s="16"/>
      <c r="D22" s="16"/>
      <c r="F22" s="17"/>
    </row>
    <row r="23" spans="1:6" x14ac:dyDescent="0.3">
      <c r="A23" s="2"/>
      <c r="B23" s="16"/>
      <c r="C23" s="16"/>
      <c r="D23" s="16"/>
      <c r="F23" s="17"/>
    </row>
    <row r="24" spans="1:6" ht="36.6" x14ac:dyDescent="0.3">
      <c r="A24" s="60" t="s">
        <v>78</v>
      </c>
      <c r="B24" s="60"/>
      <c r="C24" s="60"/>
      <c r="D24" s="60"/>
      <c r="E24" s="60"/>
      <c r="F24" s="60"/>
    </row>
    <row r="25" spans="1:6" x14ac:dyDescent="0.3">
      <c r="A25" s="5" t="s">
        <v>79</v>
      </c>
      <c r="B25" s="5" t="s">
        <v>80</v>
      </c>
      <c r="E25" s="9" t="s">
        <v>70</v>
      </c>
      <c r="F25" s="9" t="s">
        <v>67</v>
      </c>
    </row>
    <row r="26" spans="1:6" ht="22.2" customHeight="1" x14ac:dyDescent="0.3">
      <c r="A26" s="61" t="s">
        <v>16</v>
      </c>
      <c r="B26" s="5" t="s">
        <v>17</v>
      </c>
      <c r="E26" s="62" t="s">
        <v>73</v>
      </c>
      <c r="F26" s="67" t="s">
        <v>74</v>
      </c>
    </row>
    <row r="27" spans="1:6" ht="23.4" customHeight="1" x14ac:dyDescent="0.3">
      <c r="A27" s="61"/>
      <c r="B27" s="5" t="s">
        <v>18</v>
      </c>
      <c r="E27" s="66"/>
      <c r="F27" s="67"/>
    </row>
    <row r="28" spans="1:6" x14ac:dyDescent="0.3">
      <c r="A28" s="61" t="s">
        <v>19</v>
      </c>
      <c r="B28" s="5" t="s">
        <v>20</v>
      </c>
      <c r="E28" s="52" t="s">
        <v>68</v>
      </c>
      <c r="F28" s="54" t="s">
        <v>75</v>
      </c>
    </row>
    <row r="29" spans="1:6" x14ac:dyDescent="0.3">
      <c r="A29" s="61"/>
      <c r="B29" s="5" t="s">
        <v>2</v>
      </c>
      <c r="E29" s="52"/>
      <c r="F29" s="55"/>
    </row>
    <row r="30" spans="1:6" x14ac:dyDescent="0.3">
      <c r="A30" s="61"/>
      <c r="B30" s="5" t="s">
        <v>21</v>
      </c>
      <c r="E30" s="52"/>
      <c r="F30" s="56"/>
    </row>
    <row r="31" spans="1:6" ht="14.4" customHeight="1" x14ac:dyDescent="0.3">
      <c r="A31" s="61" t="s">
        <v>22</v>
      </c>
      <c r="B31" s="5" t="s">
        <v>23</v>
      </c>
      <c r="E31" s="68" t="s">
        <v>73</v>
      </c>
      <c r="F31" s="57"/>
    </row>
    <row r="32" spans="1:6" x14ac:dyDescent="0.3">
      <c r="A32" s="61"/>
      <c r="B32" s="5" t="s">
        <v>24</v>
      </c>
      <c r="E32" s="68"/>
      <c r="F32" s="69"/>
    </row>
    <row r="33" spans="1:6" x14ac:dyDescent="0.3">
      <c r="A33" s="61"/>
      <c r="B33" s="5" t="s">
        <v>25</v>
      </c>
      <c r="E33" s="68"/>
      <c r="F33" s="58"/>
    </row>
    <row r="34" spans="1:6" ht="21.6" customHeight="1" x14ac:dyDescent="0.3">
      <c r="A34" s="61" t="s">
        <v>26</v>
      </c>
      <c r="B34" s="5" t="s">
        <v>27</v>
      </c>
      <c r="E34" s="68" t="s">
        <v>73</v>
      </c>
      <c r="F34" s="52" t="s">
        <v>76</v>
      </c>
    </row>
    <row r="35" spans="1:6" ht="23.4" customHeight="1" x14ac:dyDescent="0.3">
      <c r="A35" s="61"/>
      <c r="B35" s="5" t="s">
        <v>28</v>
      </c>
      <c r="E35" s="68"/>
      <c r="F35" s="52"/>
    </row>
    <row r="36" spans="1:6" ht="14.4" customHeight="1" x14ac:dyDescent="0.3">
      <c r="A36" s="61" t="s">
        <v>29</v>
      </c>
      <c r="B36" s="5" t="s">
        <v>30</v>
      </c>
      <c r="E36" s="52" t="s">
        <v>68</v>
      </c>
      <c r="F36" s="53"/>
    </row>
    <row r="37" spans="1:6" x14ac:dyDescent="0.3">
      <c r="A37" s="61"/>
      <c r="B37" s="5" t="s">
        <v>28</v>
      </c>
      <c r="E37" s="52"/>
      <c r="F37" s="53"/>
    </row>
    <row r="38" spans="1:6" ht="14.4" customHeight="1" x14ac:dyDescent="0.3">
      <c r="A38" s="61" t="s">
        <v>31</v>
      </c>
      <c r="B38" s="5" t="s">
        <v>32</v>
      </c>
      <c r="E38" s="52"/>
      <c r="F38" s="53"/>
    </row>
    <row r="39" spans="1:6" x14ac:dyDescent="0.3">
      <c r="A39" s="61"/>
      <c r="B39" s="5" t="s">
        <v>33</v>
      </c>
      <c r="E39" s="52"/>
      <c r="F39" s="53"/>
    </row>
    <row r="40" spans="1:6" ht="25.95" customHeight="1" x14ac:dyDescent="0.3">
      <c r="A40" s="61" t="s">
        <v>34</v>
      </c>
      <c r="B40" s="5" t="s">
        <v>35</v>
      </c>
      <c r="E40" s="52"/>
      <c r="F40" s="68" t="s">
        <v>81</v>
      </c>
    </row>
    <row r="41" spans="1:6" ht="30" customHeight="1" x14ac:dyDescent="0.3">
      <c r="A41" s="61"/>
      <c r="B41" s="5" t="s">
        <v>36</v>
      </c>
      <c r="E41" s="52"/>
      <c r="F41" s="68"/>
    </row>
    <row r="42" spans="1:6" ht="28.95" customHeight="1" x14ac:dyDescent="0.3">
      <c r="A42" s="61" t="s">
        <v>37</v>
      </c>
      <c r="B42" s="5" t="s">
        <v>23</v>
      </c>
      <c r="E42" s="52"/>
      <c r="F42" s="52" t="s">
        <v>69</v>
      </c>
    </row>
    <row r="43" spans="1:6" x14ac:dyDescent="0.3">
      <c r="A43" s="61"/>
      <c r="B43" s="5" t="s">
        <v>38</v>
      </c>
      <c r="E43" s="52"/>
      <c r="F43" s="52"/>
    </row>
    <row r="44" spans="1:6" ht="14.4" customHeight="1" x14ac:dyDescent="0.3">
      <c r="A44" s="61" t="s">
        <v>39</v>
      </c>
      <c r="B44" s="5" t="s">
        <v>40</v>
      </c>
      <c r="E44" s="52"/>
      <c r="F44" s="52"/>
    </row>
    <row r="45" spans="1:6" x14ac:dyDescent="0.3">
      <c r="A45" s="61"/>
      <c r="B45" s="5" t="s">
        <v>41</v>
      </c>
      <c r="E45" s="52"/>
      <c r="F45" s="52"/>
    </row>
    <row r="46" spans="1:6" ht="14.4" customHeight="1" x14ac:dyDescent="0.3">
      <c r="A46" s="61" t="s">
        <v>42</v>
      </c>
      <c r="B46" s="5" t="s">
        <v>43</v>
      </c>
      <c r="E46" s="54" t="s">
        <v>68</v>
      </c>
      <c r="F46" s="53"/>
    </row>
    <row r="47" spans="1:6" x14ac:dyDescent="0.3">
      <c r="A47" s="61"/>
      <c r="B47" s="5" t="s">
        <v>44</v>
      </c>
      <c r="E47" s="55"/>
      <c r="F47" s="53"/>
    </row>
    <row r="48" spans="1:6" x14ac:dyDescent="0.3">
      <c r="A48" s="61"/>
      <c r="B48" s="5" t="s">
        <v>45</v>
      </c>
      <c r="E48" s="55"/>
      <c r="F48" s="53"/>
    </row>
    <row r="49" spans="1:6" x14ac:dyDescent="0.3">
      <c r="A49" s="61"/>
      <c r="B49" s="5" t="s">
        <v>46</v>
      </c>
      <c r="E49" s="55"/>
      <c r="F49" s="53"/>
    </row>
    <row r="50" spans="1:6" x14ac:dyDescent="0.3">
      <c r="A50" s="61"/>
      <c r="B50" s="5" t="s">
        <v>47</v>
      </c>
      <c r="E50" s="55"/>
      <c r="F50" s="53"/>
    </row>
    <row r="51" spans="1:6" x14ac:dyDescent="0.3">
      <c r="A51" s="61"/>
      <c r="B51" s="5" t="s">
        <v>44</v>
      </c>
      <c r="E51" s="55"/>
      <c r="F51" s="53"/>
    </row>
    <row r="52" spans="1:6" x14ac:dyDescent="0.3">
      <c r="A52" s="61"/>
      <c r="B52" s="5" t="s">
        <v>48</v>
      </c>
      <c r="E52" s="55"/>
      <c r="F52" s="53"/>
    </row>
    <row r="53" spans="1:6" x14ac:dyDescent="0.3">
      <c r="A53" s="61"/>
      <c r="B53" s="5" t="s">
        <v>49</v>
      </c>
      <c r="E53" s="56"/>
      <c r="F53" s="53"/>
    </row>
    <row r="54" spans="1:6" ht="14.4" customHeight="1" x14ac:dyDescent="0.3">
      <c r="A54" s="61" t="s">
        <v>50</v>
      </c>
      <c r="B54" s="5" t="s">
        <v>51</v>
      </c>
      <c r="E54" s="52" t="s">
        <v>73</v>
      </c>
      <c r="F54" s="53"/>
    </row>
    <row r="55" spans="1:6" x14ac:dyDescent="0.3">
      <c r="A55" s="61"/>
      <c r="B55" s="5" t="s">
        <v>52</v>
      </c>
      <c r="E55" s="52"/>
      <c r="F55" s="53"/>
    </row>
    <row r="56" spans="1:6" x14ac:dyDescent="0.3">
      <c r="A56" s="61" t="s">
        <v>53</v>
      </c>
      <c r="B56" s="5" t="s">
        <v>54</v>
      </c>
      <c r="E56" s="52"/>
      <c r="F56" s="57"/>
    </row>
    <row r="57" spans="1:6" x14ac:dyDescent="0.3">
      <c r="A57" s="61"/>
      <c r="B57" s="5" t="s">
        <v>55</v>
      </c>
      <c r="E57" s="52"/>
      <c r="F57" s="58"/>
    </row>
    <row r="58" spans="1:6" x14ac:dyDescent="0.3">
      <c r="A58" s="61" t="s">
        <v>56</v>
      </c>
      <c r="B58" s="5" t="s">
        <v>57</v>
      </c>
      <c r="E58" s="52" t="s">
        <v>71</v>
      </c>
      <c r="F58" s="53"/>
    </row>
    <row r="59" spans="1:6" x14ac:dyDescent="0.3">
      <c r="A59" s="61"/>
      <c r="B59" s="5" t="s">
        <v>58</v>
      </c>
      <c r="E59" s="52"/>
      <c r="F59" s="53"/>
    </row>
    <row r="60" spans="1:6" x14ac:dyDescent="0.3">
      <c r="A60" s="61" t="s">
        <v>59</v>
      </c>
      <c r="B60" s="5" t="s">
        <v>60</v>
      </c>
      <c r="E60" s="52" t="s">
        <v>73</v>
      </c>
      <c r="F60" s="53"/>
    </row>
    <row r="61" spans="1:6" x14ac:dyDescent="0.3">
      <c r="A61" s="61"/>
      <c r="B61" s="5" t="s">
        <v>61</v>
      </c>
      <c r="E61" s="52"/>
      <c r="F61" s="53"/>
    </row>
    <row r="62" spans="1:6" x14ac:dyDescent="0.3">
      <c r="A62" s="61"/>
      <c r="B62" s="5" t="s">
        <v>62</v>
      </c>
      <c r="E62" s="52"/>
      <c r="F62" s="53"/>
    </row>
    <row r="63" spans="1:6" x14ac:dyDescent="0.3">
      <c r="A63" s="61"/>
      <c r="B63" s="5" t="s">
        <v>63</v>
      </c>
      <c r="E63" s="52"/>
      <c r="F63" s="53"/>
    </row>
  </sheetData>
  <mergeCells count="45">
    <mergeCell ref="A58:A59"/>
    <mergeCell ref="E36:E45"/>
    <mergeCell ref="F36:F39"/>
    <mergeCell ref="A42:A43"/>
    <mergeCell ref="E58:E59"/>
    <mergeCell ref="F58:F59"/>
    <mergeCell ref="A60:A63"/>
    <mergeCell ref="E26:E27"/>
    <mergeCell ref="F26:F27"/>
    <mergeCell ref="E28:E30"/>
    <mergeCell ref="F28:F30"/>
    <mergeCell ref="E31:E33"/>
    <mergeCell ref="E34:E35"/>
    <mergeCell ref="F34:F35"/>
    <mergeCell ref="F31:F33"/>
    <mergeCell ref="F40:F41"/>
    <mergeCell ref="A44:A45"/>
    <mergeCell ref="A46:A53"/>
    <mergeCell ref="A54:A55"/>
    <mergeCell ref="A56:A57"/>
    <mergeCell ref="A34:A35"/>
    <mergeCell ref="F42:F45"/>
    <mergeCell ref="A1:F1"/>
    <mergeCell ref="A24:F24"/>
    <mergeCell ref="A36:A37"/>
    <mergeCell ref="A38:A39"/>
    <mergeCell ref="A40:A41"/>
    <mergeCell ref="F19:F21"/>
    <mergeCell ref="E19:E20"/>
    <mergeCell ref="A26:A27"/>
    <mergeCell ref="A28:A30"/>
    <mergeCell ref="A31:A33"/>
    <mergeCell ref="D11:D12"/>
    <mergeCell ref="C11:C12"/>
    <mergeCell ref="B11:B12"/>
    <mergeCell ref="F3:F5"/>
    <mergeCell ref="E10:E13"/>
    <mergeCell ref="F10:F13"/>
    <mergeCell ref="E60:E63"/>
    <mergeCell ref="F60:F63"/>
    <mergeCell ref="E46:E53"/>
    <mergeCell ref="F46:F53"/>
    <mergeCell ref="F54:F55"/>
    <mergeCell ref="E54:E57"/>
    <mergeCell ref="F56:F5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5"/>
  <sheetViews>
    <sheetView showGridLines="0" tabSelected="1" topLeftCell="A19" zoomScale="90" zoomScaleNormal="90" workbookViewId="0">
      <pane xSplit="1" ySplit="2" topLeftCell="B21" activePane="bottomRight" state="frozen"/>
      <selection activeCell="A19" sqref="A19"/>
      <selection pane="topRight" activeCell="B19" sqref="B19"/>
      <selection pane="bottomLeft" activeCell="A21" sqref="A21"/>
      <selection pane="bottomRight" activeCell="J21" sqref="J21"/>
    </sheetView>
  </sheetViews>
  <sheetFormatPr defaultRowHeight="14.4" x14ac:dyDescent="0.3"/>
  <cols>
    <col min="1" max="1" width="24.44140625" customWidth="1"/>
    <col min="2" max="2" width="14" bestFit="1" customWidth="1"/>
    <col min="3" max="5" width="39.33203125" customWidth="1"/>
    <col min="6" max="6" width="16.44140625" customWidth="1"/>
  </cols>
  <sheetData>
    <row r="1" spans="1:6" ht="23.4" x14ac:dyDescent="0.3">
      <c r="A1" s="70" t="s">
        <v>82</v>
      </c>
      <c r="B1" s="70"/>
      <c r="C1" s="70"/>
      <c r="D1" s="70"/>
      <c r="E1" s="70"/>
      <c r="F1" s="70"/>
    </row>
    <row r="2" spans="1:6" ht="10.199999999999999" customHeight="1" x14ac:dyDescent="0.3">
      <c r="A2" s="19" t="s">
        <v>83</v>
      </c>
      <c r="B2" s="20"/>
      <c r="C2" s="21"/>
      <c r="D2" s="20"/>
    </row>
    <row r="3" spans="1:6" ht="23.4" x14ac:dyDescent="0.3">
      <c r="A3" s="80" t="s">
        <v>84</v>
      </c>
      <c r="B3" s="80"/>
      <c r="C3" s="80"/>
      <c r="D3" s="80"/>
      <c r="E3" s="80"/>
      <c r="F3" s="80"/>
    </row>
    <row r="4" spans="1:6" s="18" customFormat="1" ht="40.950000000000003" customHeight="1" x14ac:dyDescent="0.3">
      <c r="A4" s="22" t="s">
        <v>79</v>
      </c>
      <c r="B4" s="22" t="s">
        <v>80</v>
      </c>
      <c r="C4" s="22" t="s">
        <v>85</v>
      </c>
      <c r="D4" s="23" t="s">
        <v>93</v>
      </c>
      <c r="E4" s="23" t="s">
        <v>94</v>
      </c>
      <c r="F4" s="23" t="s">
        <v>86</v>
      </c>
    </row>
    <row r="5" spans="1:6" ht="172.8" x14ac:dyDescent="0.3">
      <c r="A5" s="76" t="s">
        <v>16</v>
      </c>
      <c r="B5" s="28" t="s">
        <v>17</v>
      </c>
      <c r="C5" s="29" t="s">
        <v>87</v>
      </c>
      <c r="D5" s="33" t="s">
        <v>110</v>
      </c>
      <c r="E5" s="25" t="s">
        <v>119</v>
      </c>
      <c r="F5" s="27">
        <v>263925</v>
      </c>
    </row>
    <row r="6" spans="1:6" ht="129.6" x14ac:dyDescent="0.3">
      <c r="A6" s="72"/>
      <c r="B6" s="29" t="s">
        <v>18</v>
      </c>
      <c r="C6" s="29" t="s">
        <v>116</v>
      </c>
      <c r="D6" s="25" t="s">
        <v>109</v>
      </c>
      <c r="E6" s="33" t="s">
        <v>111</v>
      </c>
      <c r="F6" s="27">
        <v>841736046</v>
      </c>
    </row>
    <row r="7" spans="1:6" ht="158.4" x14ac:dyDescent="0.3">
      <c r="A7" s="75" t="s">
        <v>0</v>
      </c>
      <c r="B7" s="29" t="s">
        <v>1</v>
      </c>
      <c r="C7" s="29" t="s">
        <v>87</v>
      </c>
      <c r="D7" s="25" t="s">
        <v>104</v>
      </c>
      <c r="E7" s="33" t="s">
        <v>120</v>
      </c>
      <c r="F7" s="27">
        <v>419</v>
      </c>
    </row>
    <row r="8" spans="1:6" ht="158.4" x14ac:dyDescent="0.3">
      <c r="A8" s="76"/>
      <c r="B8" s="29" t="s">
        <v>2</v>
      </c>
      <c r="C8" s="29" t="s">
        <v>91</v>
      </c>
      <c r="D8" s="25" t="s">
        <v>108</v>
      </c>
      <c r="E8" s="33" t="s">
        <v>121</v>
      </c>
      <c r="F8" s="27">
        <v>28793</v>
      </c>
    </row>
    <row r="9" spans="1:6" ht="158.4" x14ac:dyDescent="0.3">
      <c r="A9" s="72" t="s">
        <v>19</v>
      </c>
      <c r="B9" s="29" t="s">
        <v>20</v>
      </c>
      <c r="C9" s="29" t="s">
        <v>88</v>
      </c>
      <c r="D9" s="33" t="s">
        <v>105</v>
      </c>
      <c r="E9" s="33" t="s">
        <v>122</v>
      </c>
      <c r="F9" s="27">
        <v>495</v>
      </c>
    </row>
    <row r="10" spans="1:6" ht="24" x14ac:dyDescent="0.3">
      <c r="A10" s="72"/>
      <c r="B10" s="29" t="s">
        <v>2</v>
      </c>
      <c r="C10" s="29" t="s">
        <v>88</v>
      </c>
      <c r="D10" s="26" t="s">
        <v>123</v>
      </c>
      <c r="E10" s="26" t="s">
        <v>123</v>
      </c>
      <c r="F10" s="38" t="s">
        <v>123</v>
      </c>
    </row>
    <row r="11" spans="1:6" ht="158.4" x14ac:dyDescent="0.3">
      <c r="A11" s="72"/>
      <c r="B11" s="29" t="s">
        <v>21</v>
      </c>
      <c r="C11" s="29" t="s">
        <v>92</v>
      </c>
      <c r="D11" s="25" t="s">
        <v>106</v>
      </c>
      <c r="E11" s="33" t="s">
        <v>128</v>
      </c>
      <c r="F11" s="27">
        <v>3542</v>
      </c>
    </row>
    <row r="12" spans="1:6" ht="144" x14ac:dyDescent="0.3">
      <c r="A12" s="72" t="s">
        <v>22</v>
      </c>
      <c r="B12" s="29" t="s">
        <v>23</v>
      </c>
      <c r="C12" s="29" t="s">
        <v>89</v>
      </c>
      <c r="D12" s="25" t="s">
        <v>104</v>
      </c>
      <c r="E12" s="33" t="s">
        <v>107</v>
      </c>
      <c r="F12" s="27">
        <v>19884</v>
      </c>
    </row>
    <row r="13" spans="1:6" ht="216" x14ac:dyDescent="0.3">
      <c r="A13" s="72"/>
      <c r="B13" s="29" t="s">
        <v>24</v>
      </c>
      <c r="C13" s="29" t="s">
        <v>89</v>
      </c>
      <c r="D13" s="25" t="s">
        <v>124</v>
      </c>
      <c r="E13" s="33" t="s">
        <v>125</v>
      </c>
      <c r="F13" s="27">
        <v>32898</v>
      </c>
    </row>
    <row r="14" spans="1:6" ht="86.4" x14ac:dyDescent="0.3">
      <c r="A14" s="72"/>
      <c r="B14" s="29" t="s">
        <v>25</v>
      </c>
      <c r="C14" s="29" t="s">
        <v>89</v>
      </c>
      <c r="D14" s="33" t="s">
        <v>114</v>
      </c>
      <c r="E14" s="25" t="s">
        <v>115</v>
      </c>
      <c r="F14" s="27">
        <v>180</v>
      </c>
    </row>
    <row r="15" spans="1:6" ht="172.8" x14ac:dyDescent="0.3">
      <c r="A15" s="72" t="s">
        <v>26</v>
      </c>
      <c r="B15" s="29" t="s">
        <v>27</v>
      </c>
      <c r="C15" s="29" t="s">
        <v>88</v>
      </c>
      <c r="D15" s="25" t="s">
        <v>112</v>
      </c>
      <c r="E15" s="33" t="s">
        <v>113</v>
      </c>
      <c r="F15" s="27">
        <v>84</v>
      </c>
    </row>
    <row r="16" spans="1:6" ht="158.4" x14ac:dyDescent="0.3">
      <c r="A16" s="72"/>
      <c r="B16" s="29" t="s">
        <v>28</v>
      </c>
      <c r="C16" s="30" t="s">
        <v>88</v>
      </c>
      <c r="D16" s="25" t="s">
        <v>104</v>
      </c>
      <c r="E16" s="33" t="s">
        <v>126</v>
      </c>
      <c r="F16" s="27">
        <v>317</v>
      </c>
    </row>
    <row r="17" spans="1:6" ht="158.4" x14ac:dyDescent="0.3">
      <c r="A17" s="72" t="s">
        <v>29</v>
      </c>
      <c r="B17" s="29" t="s">
        <v>30</v>
      </c>
      <c r="C17" s="30" t="s">
        <v>88</v>
      </c>
      <c r="D17" s="25" t="s">
        <v>104</v>
      </c>
      <c r="E17" s="33" t="s">
        <v>127</v>
      </c>
      <c r="F17" s="27">
        <v>4</v>
      </c>
    </row>
    <row r="18" spans="1:6" ht="158.4" x14ac:dyDescent="0.3">
      <c r="A18" s="75"/>
      <c r="B18" s="31" t="s">
        <v>28</v>
      </c>
      <c r="C18" s="30" t="s">
        <v>90</v>
      </c>
      <c r="D18" s="25" t="s">
        <v>104</v>
      </c>
      <c r="E18" s="33" t="s">
        <v>126</v>
      </c>
      <c r="F18" s="27">
        <v>317</v>
      </c>
    </row>
    <row r="19" spans="1:6" ht="25.8" x14ac:dyDescent="0.5">
      <c r="A19" s="83" t="s">
        <v>166</v>
      </c>
      <c r="B19" s="83"/>
      <c r="C19" s="83"/>
      <c r="D19" s="83"/>
      <c r="E19" s="83"/>
      <c r="F19" s="83"/>
    </row>
    <row r="20" spans="1:6" ht="90" x14ac:dyDescent="0.35">
      <c r="A20" s="84" t="s">
        <v>79</v>
      </c>
      <c r="B20" s="84" t="s">
        <v>80</v>
      </c>
      <c r="C20" s="84" t="s">
        <v>85</v>
      </c>
      <c r="D20" s="85" t="s">
        <v>167</v>
      </c>
      <c r="E20" s="85" t="s">
        <v>168</v>
      </c>
      <c r="F20" s="85" t="s">
        <v>86</v>
      </c>
    </row>
    <row r="21" spans="1:6" ht="147" x14ac:dyDescent="0.4">
      <c r="A21" s="86" t="s">
        <v>169</v>
      </c>
      <c r="B21" s="87" t="s">
        <v>32</v>
      </c>
      <c r="C21" s="88" t="s">
        <v>165</v>
      </c>
      <c r="D21" s="89" t="s">
        <v>170</v>
      </c>
      <c r="E21" s="90" t="s">
        <v>171</v>
      </c>
      <c r="F21" s="91">
        <v>83</v>
      </c>
    </row>
    <row r="22" spans="1:6" ht="147" x14ac:dyDescent="0.4">
      <c r="A22" s="86"/>
      <c r="B22" s="87" t="s">
        <v>33</v>
      </c>
      <c r="C22" s="92"/>
      <c r="D22" s="93" t="s">
        <v>170</v>
      </c>
      <c r="E22" s="94" t="s">
        <v>171</v>
      </c>
      <c r="F22" s="91">
        <v>319</v>
      </c>
    </row>
    <row r="23" spans="1:6" ht="114.6" customHeight="1" x14ac:dyDescent="0.3">
      <c r="A23" s="81" t="s">
        <v>161</v>
      </c>
      <c r="B23" s="46" t="s">
        <v>35</v>
      </c>
      <c r="C23" s="47" t="s">
        <v>164</v>
      </c>
      <c r="D23" s="47" t="s">
        <v>155</v>
      </c>
      <c r="E23" s="47" t="s">
        <v>156</v>
      </c>
      <c r="F23" s="50">
        <v>282</v>
      </c>
    </row>
    <row r="24" spans="1:6" ht="156" x14ac:dyDescent="0.3">
      <c r="A24" s="81"/>
      <c r="B24" s="46" t="s">
        <v>36</v>
      </c>
      <c r="C24" s="47" t="s">
        <v>133</v>
      </c>
      <c r="D24" s="48" t="s">
        <v>162</v>
      </c>
      <c r="E24" s="47" t="s">
        <v>163</v>
      </c>
      <c r="F24" s="50">
        <v>3542</v>
      </c>
    </row>
    <row r="25" spans="1:6" ht="109.2" x14ac:dyDescent="0.3">
      <c r="A25" s="82" t="s">
        <v>160</v>
      </c>
      <c r="B25" s="46" t="s">
        <v>23</v>
      </c>
      <c r="C25" s="40" t="s">
        <v>134</v>
      </c>
      <c r="D25" s="48" t="s">
        <v>155</v>
      </c>
      <c r="E25" s="48" t="s">
        <v>156</v>
      </c>
      <c r="F25" s="50">
        <v>282</v>
      </c>
    </row>
    <row r="26" spans="1:6" ht="156" x14ac:dyDescent="0.3">
      <c r="A26" s="82"/>
      <c r="B26" s="46" t="s">
        <v>38</v>
      </c>
      <c r="C26" s="47" t="s">
        <v>95</v>
      </c>
      <c r="D26" s="48" t="s">
        <v>158</v>
      </c>
      <c r="E26" s="48" t="s">
        <v>159</v>
      </c>
      <c r="F26" s="50">
        <v>28793</v>
      </c>
    </row>
    <row r="27" spans="1:6" ht="109.2" x14ac:dyDescent="0.3">
      <c r="A27" s="71" t="s">
        <v>154</v>
      </c>
      <c r="B27" s="46" t="s">
        <v>40</v>
      </c>
      <c r="C27" s="40" t="s">
        <v>134</v>
      </c>
      <c r="D27" s="47" t="s">
        <v>155</v>
      </c>
      <c r="E27" s="47" t="s">
        <v>156</v>
      </c>
      <c r="F27" s="49">
        <v>60</v>
      </c>
    </row>
    <row r="28" spans="1:6" ht="58.8" customHeight="1" x14ac:dyDescent="0.3">
      <c r="A28" s="71"/>
      <c r="B28" s="46" t="s">
        <v>41</v>
      </c>
      <c r="C28" s="47" t="s">
        <v>96</v>
      </c>
      <c r="D28" s="47" t="s">
        <v>131</v>
      </c>
      <c r="E28" s="47" t="s">
        <v>157</v>
      </c>
      <c r="F28" s="51">
        <v>1855</v>
      </c>
    </row>
    <row r="29" spans="1:6" ht="78" x14ac:dyDescent="0.3">
      <c r="A29" s="77" t="s">
        <v>153</v>
      </c>
      <c r="B29" s="46" t="s">
        <v>9</v>
      </c>
      <c r="C29" s="46" t="s">
        <v>97</v>
      </c>
      <c r="D29" s="47" t="s">
        <v>129</v>
      </c>
      <c r="E29" s="46" t="s">
        <v>130</v>
      </c>
      <c r="F29" s="49"/>
    </row>
    <row r="30" spans="1:6" ht="15.6" x14ac:dyDescent="0.3">
      <c r="A30" s="78"/>
      <c r="B30" s="46" t="s">
        <v>10</v>
      </c>
      <c r="C30" s="46" t="s">
        <v>97</v>
      </c>
      <c r="D30" s="47" t="s">
        <v>123</v>
      </c>
      <c r="E30" s="46" t="s">
        <v>123</v>
      </c>
      <c r="F30" s="49"/>
    </row>
    <row r="31" spans="1:6" ht="15.6" x14ac:dyDescent="0.3">
      <c r="A31" s="78"/>
      <c r="B31" s="46" t="s">
        <v>11</v>
      </c>
      <c r="C31" s="46" t="s">
        <v>97</v>
      </c>
      <c r="D31" s="47" t="s">
        <v>123</v>
      </c>
      <c r="E31" s="46" t="s">
        <v>123</v>
      </c>
      <c r="F31" s="49"/>
    </row>
    <row r="32" spans="1:6" ht="15.6" x14ac:dyDescent="0.3">
      <c r="A32" s="79"/>
      <c r="B32" s="46" t="s">
        <v>12</v>
      </c>
      <c r="C32" s="46" t="s">
        <v>97</v>
      </c>
      <c r="D32" s="47" t="s">
        <v>123</v>
      </c>
      <c r="E32" s="46" t="s">
        <v>123</v>
      </c>
      <c r="F32" s="49"/>
    </row>
    <row r="33" spans="1:6" ht="162" customHeight="1" x14ac:dyDescent="0.3">
      <c r="A33" s="77" t="s">
        <v>152</v>
      </c>
      <c r="B33" s="46" t="s">
        <v>14</v>
      </c>
      <c r="C33" s="47" t="s">
        <v>98</v>
      </c>
      <c r="D33" s="48" t="s">
        <v>148</v>
      </c>
      <c r="E33" s="47" t="s">
        <v>149</v>
      </c>
      <c r="F33" s="50">
        <v>1001591</v>
      </c>
    </row>
    <row r="34" spans="1:6" ht="115.8" customHeight="1" x14ac:dyDescent="0.3">
      <c r="A34" s="79"/>
      <c r="B34" s="46" t="s">
        <v>15</v>
      </c>
      <c r="C34" s="47" t="s">
        <v>99</v>
      </c>
      <c r="D34" s="47" t="s">
        <v>150</v>
      </c>
      <c r="E34" s="47" t="s">
        <v>151</v>
      </c>
      <c r="F34" s="50">
        <v>105687447</v>
      </c>
    </row>
    <row r="35" spans="1:6" ht="62.4" x14ac:dyDescent="0.3">
      <c r="A35" s="71" t="s">
        <v>135</v>
      </c>
      <c r="B35" s="47" t="s">
        <v>43</v>
      </c>
      <c r="C35" s="47" t="s">
        <v>100</v>
      </c>
      <c r="D35" s="47" t="s">
        <v>117</v>
      </c>
      <c r="E35" s="40" t="s">
        <v>136</v>
      </c>
      <c r="F35" s="50">
        <v>2</v>
      </c>
    </row>
    <row r="36" spans="1:6" ht="62.4" x14ac:dyDescent="0.3">
      <c r="A36" s="71"/>
      <c r="B36" s="47" t="s">
        <v>45</v>
      </c>
      <c r="C36" s="47" t="s">
        <v>100</v>
      </c>
      <c r="D36" s="47" t="s">
        <v>117</v>
      </c>
      <c r="E36" s="47" t="s">
        <v>137</v>
      </c>
      <c r="F36" s="50">
        <v>0</v>
      </c>
    </row>
    <row r="37" spans="1:6" ht="62.4" x14ac:dyDescent="0.3">
      <c r="A37" s="71"/>
      <c r="B37" s="47" t="s">
        <v>46</v>
      </c>
      <c r="C37" s="47" t="s">
        <v>100</v>
      </c>
      <c r="D37" s="47" t="s">
        <v>117</v>
      </c>
      <c r="E37" s="40" t="s">
        <v>138</v>
      </c>
      <c r="F37" s="50">
        <v>0</v>
      </c>
    </row>
    <row r="38" spans="1:6" ht="78" x14ac:dyDescent="0.3">
      <c r="A38" s="71"/>
      <c r="B38" s="47" t="s">
        <v>47</v>
      </c>
      <c r="C38" s="47" t="s">
        <v>101</v>
      </c>
      <c r="D38" s="47" t="s">
        <v>117</v>
      </c>
      <c r="E38" s="40" t="s">
        <v>139</v>
      </c>
      <c r="F38" s="50">
        <v>0</v>
      </c>
    </row>
    <row r="39" spans="1:6" ht="62.4" x14ac:dyDescent="0.3">
      <c r="A39" s="71"/>
      <c r="B39" s="47" t="s">
        <v>44</v>
      </c>
      <c r="C39" s="47" t="s">
        <v>100</v>
      </c>
      <c r="D39" s="47" t="s">
        <v>117</v>
      </c>
      <c r="E39" s="40" t="s">
        <v>140</v>
      </c>
      <c r="F39" s="50">
        <v>1</v>
      </c>
    </row>
    <row r="40" spans="1:6" ht="62.4" x14ac:dyDescent="0.3">
      <c r="A40" s="71"/>
      <c r="B40" s="47" t="s">
        <v>48</v>
      </c>
      <c r="C40" s="47" t="s">
        <v>102</v>
      </c>
      <c r="D40" s="47" t="s">
        <v>117</v>
      </c>
      <c r="E40" s="40" t="s">
        <v>141</v>
      </c>
      <c r="F40" s="50">
        <v>0</v>
      </c>
    </row>
    <row r="41" spans="1:6" ht="46.8" x14ac:dyDescent="0.3">
      <c r="A41" s="71"/>
      <c r="B41" s="47" t="s">
        <v>49</v>
      </c>
      <c r="C41" s="47" t="s">
        <v>100</v>
      </c>
      <c r="D41" s="47" t="s">
        <v>117</v>
      </c>
      <c r="E41" s="40" t="s">
        <v>142</v>
      </c>
      <c r="F41" s="50">
        <v>18</v>
      </c>
    </row>
    <row r="42" spans="1:6" ht="28.8" x14ac:dyDescent="0.3">
      <c r="A42" s="73" t="s">
        <v>50</v>
      </c>
      <c r="B42" s="39" t="s">
        <v>51</v>
      </c>
      <c r="C42" s="41" t="s">
        <v>103</v>
      </c>
      <c r="D42" s="42" t="s">
        <v>132</v>
      </c>
      <c r="E42" s="42" t="s">
        <v>132</v>
      </c>
      <c r="F42" s="36"/>
    </row>
    <row r="43" spans="1:6" ht="118.2" customHeight="1" x14ac:dyDescent="0.3">
      <c r="A43" s="73"/>
      <c r="B43" s="39" t="s">
        <v>52</v>
      </c>
      <c r="C43" s="41" t="s">
        <v>103</v>
      </c>
      <c r="D43" s="42" t="s">
        <v>132</v>
      </c>
      <c r="E43" s="42" t="s">
        <v>132</v>
      </c>
      <c r="F43" s="36"/>
    </row>
    <row r="44" spans="1:6" ht="62.4" x14ac:dyDescent="0.3">
      <c r="A44" s="74" t="s">
        <v>144</v>
      </c>
      <c r="B44" s="46" t="s">
        <v>54</v>
      </c>
      <c r="C44" s="47" t="s">
        <v>146</v>
      </c>
      <c r="D44" s="48" t="s">
        <v>118</v>
      </c>
      <c r="E44" s="48" t="s">
        <v>145</v>
      </c>
      <c r="F44" s="49">
        <v>2</v>
      </c>
    </row>
    <row r="45" spans="1:6" ht="62.4" x14ac:dyDescent="0.3">
      <c r="A45" s="74"/>
      <c r="B45" s="46" t="s">
        <v>55</v>
      </c>
      <c r="C45" s="47" t="s">
        <v>146</v>
      </c>
      <c r="D45" s="48" t="s">
        <v>118</v>
      </c>
      <c r="E45" s="48" t="s">
        <v>145</v>
      </c>
      <c r="F45" s="49">
        <v>0</v>
      </c>
    </row>
    <row r="46" spans="1:6" ht="45" customHeight="1" x14ac:dyDescent="0.3">
      <c r="A46" s="71" t="s">
        <v>143</v>
      </c>
      <c r="B46" s="46" t="s">
        <v>57</v>
      </c>
      <c r="C46" s="47" t="s">
        <v>147</v>
      </c>
      <c r="D46" s="48" t="s">
        <v>118</v>
      </c>
      <c r="E46" s="48" t="s">
        <v>145</v>
      </c>
      <c r="F46" s="49">
        <v>4</v>
      </c>
    </row>
    <row r="47" spans="1:6" ht="28.8" x14ac:dyDescent="0.3">
      <c r="A47" s="71"/>
      <c r="B47" s="39" t="s">
        <v>58</v>
      </c>
      <c r="C47" s="43" t="s">
        <v>103</v>
      </c>
      <c r="D47" s="44" t="s">
        <v>132</v>
      </c>
      <c r="E47" s="44" t="s">
        <v>132</v>
      </c>
      <c r="F47" s="45"/>
    </row>
    <row r="48" spans="1:6" ht="24.6" x14ac:dyDescent="0.3">
      <c r="A48" s="72" t="s">
        <v>59</v>
      </c>
      <c r="B48" s="32" t="s">
        <v>60</v>
      </c>
      <c r="C48" s="34" t="s">
        <v>103</v>
      </c>
      <c r="D48" s="35" t="s">
        <v>132</v>
      </c>
      <c r="E48" s="35" t="s">
        <v>132</v>
      </c>
      <c r="F48" s="36"/>
    </row>
    <row r="49" spans="1:6" ht="24.6" x14ac:dyDescent="0.3">
      <c r="A49" s="72"/>
      <c r="B49" s="32" t="s">
        <v>61</v>
      </c>
      <c r="C49" s="34" t="s">
        <v>103</v>
      </c>
      <c r="D49" s="35" t="s">
        <v>132</v>
      </c>
      <c r="E49" s="35" t="s">
        <v>132</v>
      </c>
      <c r="F49" s="36"/>
    </row>
    <row r="50" spans="1:6" ht="24.6" x14ac:dyDescent="0.3">
      <c r="A50" s="72"/>
      <c r="B50" s="32" t="s">
        <v>62</v>
      </c>
      <c r="C50" s="34" t="s">
        <v>103</v>
      </c>
      <c r="D50" s="35" t="s">
        <v>132</v>
      </c>
      <c r="E50" s="35" t="s">
        <v>132</v>
      </c>
      <c r="F50" s="36"/>
    </row>
    <row r="51" spans="1:6" ht="24.6" x14ac:dyDescent="0.3">
      <c r="A51" s="72"/>
      <c r="B51" s="32" t="s">
        <v>63</v>
      </c>
      <c r="C51" s="34" t="s">
        <v>103</v>
      </c>
      <c r="D51" s="35" t="s">
        <v>132</v>
      </c>
      <c r="E51" s="35" t="s">
        <v>132</v>
      </c>
      <c r="F51" s="36"/>
    </row>
    <row r="52" spans="1:6" x14ac:dyDescent="0.3">
      <c r="B52" s="24"/>
      <c r="C52" s="24"/>
    </row>
    <row r="53" spans="1:6" x14ac:dyDescent="0.3">
      <c r="B53" s="24"/>
      <c r="C53" s="24"/>
    </row>
    <row r="54" spans="1:6" x14ac:dyDescent="0.3">
      <c r="B54" s="24"/>
      <c r="C54" s="24"/>
    </row>
    <row r="55" spans="1:6" x14ac:dyDescent="0.3">
      <c r="B55" s="24"/>
      <c r="C55" s="24"/>
    </row>
  </sheetData>
  <mergeCells count="21">
    <mergeCell ref="A23:A24"/>
    <mergeCell ref="A25:A26"/>
    <mergeCell ref="A9:A11"/>
    <mergeCell ref="A12:A14"/>
    <mergeCell ref="A5:A6"/>
    <mergeCell ref="A1:F1"/>
    <mergeCell ref="A46:A47"/>
    <mergeCell ref="A48:A51"/>
    <mergeCell ref="A27:A28"/>
    <mergeCell ref="A35:A41"/>
    <mergeCell ref="A42:A43"/>
    <mergeCell ref="A44:A45"/>
    <mergeCell ref="A7:A8"/>
    <mergeCell ref="A29:A32"/>
    <mergeCell ref="A33:A34"/>
    <mergeCell ref="A3:F3"/>
    <mergeCell ref="A19:F19"/>
    <mergeCell ref="C21:C22"/>
    <mergeCell ref="A15:A16"/>
    <mergeCell ref="A17:A18"/>
    <mergeCell ref="A21:A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S9:S25"/>
  <sheetViews>
    <sheetView workbookViewId="0">
      <selection activeCell="S15" sqref="S15"/>
    </sheetView>
  </sheetViews>
  <sheetFormatPr defaultRowHeight="14.4" x14ac:dyDescent="0.3"/>
  <cols>
    <col min="19" max="19" width="13.33203125" bestFit="1" customWidth="1"/>
  </cols>
  <sheetData>
    <row r="9" spans="19:19" x14ac:dyDescent="0.3">
      <c r="S9" s="37">
        <v>227630</v>
      </c>
    </row>
    <row r="10" spans="19:19" x14ac:dyDescent="0.3">
      <c r="S10" s="37">
        <v>15000</v>
      </c>
    </row>
    <row r="11" spans="19:19" x14ac:dyDescent="0.3">
      <c r="S11" s="37">
        <v>14000</v>
      </c>
    </row>
    <row r="12" spans="19:19" x14ac:dyDescent="0.3">
      <c r="S12" s="37">
        <v>2715</v>
      </c>
    </row>
    <row r="13" spans="19:19" x14ac:dyDescent="0.3">
      <c r="S13" s="37">
        <v>2614</v>
      </c>
    </row>
    <row r="14" spans="19:19" x14ac:dyDescent="0.3">
      <c r="S14" s="37">
        <v>1966</v>
      </c>
    </row>
    <row r="15" spans="19:19" x14ac:dyDescent="0.3">
      <c r="S15" s="37"/>
    </row>
    <row r="16" spans="19:19" x14ac:dyDescent="0.3">
      <c r="S16" s="37"/>
    </row>
    <row r="17" spans="19:19" x14ac:dyDescent="0.3">
      <c r="S17" s="37">
        <f>SUM(S9:S16)</f>
        <v>263925</v>
      </c>
    </row>
    <row r="18" spans="19:19" x14ac:dyDescent="0.3">
      <c r="S18" s="37"/>
    </row>
    <row r="19" spans="19:19" x14ac:dyDescent="0.3">
      <c r="S19" s="37"/>
    </row>
    <row r="20" spans="19:19" x14ac:dyDescent="0.3">
      <c r="S20" s="37"/>
    </row>
    <row r="21" spans="19:19" x14ac:dyDescent="0.3">
      <c r="S21" s="37"/>
    </row>
    <row r="22" spans="19:19" x14ac:dyDescent="0.3">
      <c r="S22" s="37"/>
    </row>
    <row r="23" spans="19:19" x14ac:dyDescent="0.3">
      <c r="S23" s="37"/>
    </row>
    <row r="24" spans="19:19" x14ac:dyDescent="0.3">
      <c r="S24" s="37"/>
    </row>
    <row r="25" spans="19:19" x14ac:dyDescent="0.3">
      <c r="S25" s="3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426A00A9F2B844BE132C1035C8A6EF" ma:contentTypeVersion="9" ma:contentTypeDescription="Crie um novo documento." ma:contentTypeScope="" ma:versionID="b55c350c20d83c8c3b8189c06f41b4c8">
  <xsd:schema xmlns:xsd="http://www.w3.org/2001/XMLSchema" xmlns:xs="http://www.w3.org/2001/XMLSchema" xmlns:p="http://schemas.microsoft.com/office/2006/metadata/properties" xmlns:ns2="f2927836-7ac8-4325-ba5c-98a108558d27" targetNamespace="http://schemas.microsoft.com/office/2006/metadata/properties" ma:root="true" ma:fieldsID="b4ab5c5362d9b70b6c1d6dfe0c9f92cf" ns2:_="">
    <xsd:import namespace="f2927836-7ac8-4325-ba5c-98a108558d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27836-7ac8-4325-ba5c-98a108558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abe3d53f-864c-4c30-b421-a8cfe89dac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817DF5-208A-4966-9861-C30C8A0B9544}"/>
</file>

<file path=customXml/itemProps2.xml><?xml version="1.0" encoding="utf-8"?>
<ds:datastoreItem xmlns:ds="http://schemas.openxmlformats.org/officeDocument/2006/customXml" ds:itemID="{1BD6A66B-8C5B-42B6-B0BF-ED24190B83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Planilha1</vt:lpstr>
      <vt:lpstr>Piloto</vt:lpstr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Solange Thomaz</dc:creator>
  <cp:lastModifiedBy>marco</cp:lastModifiedBy>
  <dcterms:created xsi:type="dcterms:W3CDTF">2022-08-26T14:06:37Z</dcterms:created>
  <dcterms:modified xsi:type="dcterms:W3CDTF">2022-09-12T19:16:18Z</dcterms:modified>
</cp:coreProperties>
</file>