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comments1.xml" ContentType="application/vnd.openxmlformats-officedocument.spreadsheetml.comments+xml"/>
  <Override PartName="/customXml/itemProps1.xml" ContentType="application/vnd.openxmlformats-officedocument.customXmlProperties+xml"/>
  <Override PartName="/customXml/itemProps2.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D:\Users\marco\Desktop\Seminario_Sistema_Monitor\"/>
    </mc:Choice>
  </mc:AlternateContent>
  <xr:revisionPtr revIDLastSave="0" documentId="13_ncr:1_{F6496F18-E471-42FA-9675-58D3CBBB75A8}" xr6:coauthVersionLast="47" xr6:coauthVersionMax="47" xr10:uidLastSave="{00000000-0000-0000-0000-000000000000}"/>
  <bookViews>
    <workbookView xWindow="-108" yWindow="-108" windowWidth="23256" windowHeight="12576" firstSheet="1" activeTab="1" xr2:uid="{00000000-000D-0000-FFFF-FFFF00000000}"/>
  </bookViews>
  <sheets>
    <sheet name="Planilha1" sheetId="1" state="hidden" r:id="rId1"/>
    <sheet name="PilotoIFMG" sheetId="2" r:id="rId2"/>
    <sheet name="OBS-PilotoIFMG" sheetId="3" r:id="rId3"/>
  </sheets>
  <externalReferences>
    <externalReference r:id="rId4"/>
    <externalReference r:id="rId5"/>
  </externalReferences>
  <calcPr calcId="191029" calcOnSave="0" concurrentCalc="0"/>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9" i="1" l="1"/>
  <c r="B20" i="1"/>
  <c r="B21" i="1"/>
  <c r="B10" i="1"/>
  <c r="B11" i="1"/>
  <c r="B13" i="1"/>
  <c r="B14" i="1"/>
  <c r="C19" i="1"/>
  <c r="C20" i="1"/>
  <c r="C21" i="1"/>
  <c r="D21" i="1"/>
  <c r="C10" i="1"/>
  <c r="C11" i="1"/>
  <c r="C13" i="1"/>
  <c r="C14" i="1"/>
  <c r="C3" i="1"/>
  <c r="C4" i="1"/>
  <c r="C5" i="1"/>
  <c r="B3" i="1"/>
  <c r="B4" i="1"/>
  <c r="B5" i="1"/>
  <c r="D14" i="1"/>
  <c r="D5"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Wilson Jose Vieira da Costa</author>
  </authors>
  <commentList>
    <comment ref="F5" authorId="0" shapeId="0" xr:uid="{00000000-0006-0000-0100-000001000000}">
      <text>
        <r>
          <rPr>
            <b/>
            <sz val="9"/>
            <color indexed="81"/>
            <rFont val="Segoe UI"/>
            <family val="2"/>
          </rPr>
          <t>Matheus - Dotação orçamentária</t>
        </r>
      </text>
    </comment>
    <comment ref="F7" authorId="0" shapeId="0" xr:uid="{00000000-0006-0000-0100-000002000000}">
      <text>
        <r>
          <rPr>
            <b/>
            <sz val="9"/>
            <color indexed="81"/>
            <rFont val="Segoe UI"/>
            <family val="2"/>
          </rPr>
          <t>Dados exclusivos de projetos de extensão.</t>
        </r>
      </text>
    </comment>
    <comment ref="F13" authorId="0" shapeId="0" xr:uid="{00000000-0006-0000-0100-000003000000}">
      <text>
        <r>
          <rPr>
            <b/>
            <sz val="9"/>
            <color indexed="81"/>
            <rFont val="Segoe UI"/>
            <family val="2"/>
          </rPr>
          <t>O módulo permite a inserção do dado, mas não há relatório consolidado no SUAP.</t>
        </r>
      </text>
    </comment>
    <comment ref="F15" authorId="0" shapeId="0" xr:uid="{00000000-0006-0000-0100-000004000000}">
      <text>
        <r>
          <rPr>
            <b/>
            <sz val="9"/>
            <color indexed="81"/>
            <rFont val="Segoe UI"/>
            <family val="2"/>
          </rPr>
          <t>Valor referente a  projetos (143) iniciados no ano com marcação cunho social. Não há essa informação para outros tipologias: programas, eventos, etc.)</t>
        </r>
      </text>
    </comment>
    <comment ref="F16" authorId="0" shapeId="0" xr:uid="{00000000-0006-0000-0100-000005000000}">
      <text>
        <r>
          <rPr>
            <b/>
            <sz val="9"/>
            <color indexed="81"/>
            <rFont val="Segoe UI"/>
            <family val="2"/>
          </rPr>
          <t>Valor referente a  projetos (143) + Eventos (120) + Cursos +IFMG (117) + Cursos FIC Sistec (NA)  iniciados no ano com marcação cunho social. Não há essa informação para outros tipologias: programas, eventos, etc.)</t>
        </r>
      </text>
    </comment>
    <comment ref="F17" authorId="0" shapeId="0" xr:uid="{00000000-0006-0000-0100-000006000000}">
      <text>
        <r>
          <rPr>
            <b/>
            <sz val="9"/>
            <color indexed="81"/>
            <rFont val="Segoe UI"/>
            <family val="2"/>
          </rPr>
          <t>Matheus: parcerias vigentes em 2022. Algumas iniciadas em 2022 e outras em anos anteriores.</t>
        </r>
      </text>
    </comment>
    <comment ref="F18" authorId="0" shapeId="0" xr:uid="{00000000-0006-0000-0100-000007000000}">
      <text>
        <r>
          <rPr>
            <b/>
            <sz val="9"/>
            <color indexed="81"/>
            <rFont val="Segoe UI"/>
            <family val="2"/>
          </rPr>
          <t>Matheus: valor referente a projetos (141) + Eventos (120)+ CursosMaisIFMG (177) + cursos FIC Sistec (NA) iniciados no ano.</t>
        </r>
      </text>
    </comment>
    <comment ref="F21" authorId="0" shapeId="0" xr:uid="{00000000-0006-0000-0100-000008000000}">
      <text>
        <r>
          <rPr>
            <b/>
            <sz val="9"/>
            <color indexed="81"/>
            <rFont val="Segoe UI"/>
            <family val="2"/>
          </rPr>
          <t xml:space="preserve">SUAP não apresenta filtro por data retroativa. Situação em 31/08/2022 - projeto em execução + projetos </t>
        </r>
      </text>
    </comment>
    <comment ref="F24" authorId="0" shapeId="0" xr:uid="{00000000-0006-0000-0100-000009000000}">
      <text>
        <r>
          <rPr>
            <b/>
            <sz val="9"/>
            <color indexed="81"/>
            <rFont val="Segoe UI"/>
            <charset val="1"/>
          </rPr>
          <t>Quardo Ativo Permanente (Docentes + TAEs)</t>
        </r>
      </text>
    </comment>
    <comment ref="F33" authorId="0" shapeId="0" xr:uid="{00000000-0006-0000-0100-00000A000000}">
      <text>
        <r>
          <rPr>
            <b/>
            <sz val="9"/>
            <color indexed="81"/>
            <rFont val="Segoe UI"/>
            <family val="2"/>
          </rPr>
          <t>Valor da dotação orçamentário no ano.
Valor empenhado até 25/08/2022
R$1.358.006,71</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Wilson Jose Vieira da Costa</author>
  </authors>
  <commentList>
    <comment ref="F21" authorId="0" shapeId="0" xr:uid="{00000000-0006-0000-0200-000001000000}">
      <text>
        <r>
          <rPr>
            <b/>
            <sz val="9"/>
            <color indexed="81"/>
            <rFont val="Segoe UI"/>
            <family val="2"/>
          </rPr>
          <t xml:space="preserve">SUAP não apresenta filtro por data retroativa. Situação em 31/08/2022 - projeto em execução + projetos </t>
        </r>
      </text>
    </comment>
    <comment ref="F24" authorId="0" shapeId="0" xr:uid="{00000000-0006-0000-0200-000002000000}">
      <text>
        <r>
          <rPr>
            <b/>
            <sz val="9"/>
            <color indexed="81"/>
            <rFont val="Segoe UI"/>
            <charset val="1"/>
          </rPr>
          <t>Quardo Ativo Permanente (Docentes + TAEs)</t>
        </r>
      </text>
    </comment>
    <comment ref="F33" authorId="0" shapeId="0" xr:uid="{00000000-0006-0000-0200-000003000000}">
      <text>
        <r>
          <rPr>
            <b/>
            <sz val="9"/>
            <color indexed="81"/>
            <rFont val="Segoe UI"/>
            <family val="2"/>
          </rPr>
          <t>Valor da dotação orçamentário no ano.
Valor empenhado até 25/08/2022
R$1.358.006,71</t>
        </r>
      </text>
    </comment>
  </commentList>
</comments>
</file>

<file path=xl/sharedStrings.xml><?xml version="1.0" encoding="utf-8"?>
<sst xmlns="http://schemas.openxmlformats.org/spreadsheetml/2006/main" count="611" uniqueCount="233">
  <si>
    <t>INDICADOR 2 - PERCENTUAL DE ESTUDANTES ENVOLVIDOS EM AÇÕES DE EXTENSÃO - %NEE</t>
  </si>
  <si>
    <t>Var NEE</t>
  </si>
  <si>
    <t>Var NTE</t>
  </si>
  <si>
    <t>Resultado</t>
  </si>
  <si>
    <t>Valor ano 2020</t>
  </si>
  <si>
    <t>Valor ano 2021</t>
  </si>
  <si>
    <t>Valor semestre 2022.1</t>
  </si>
  <si>
    <t>opções: não agregar para ano, agregar último valor, agregar soma</t>
  </si>
  <si>
    <t xml:space="preserve">INDICADOR 5 - PRODUÇÃO BIBLIOGRÁFICA – NPB </t>
  </si>
  <si>
    <t>Var Nar</t>
  </si>
  <si>
    <t>Var NL</t>
  </si>
  <si>
    <t>Var NCL</t>
  </si>
  <si>
    <t>Var NC</t>
  </si>
  <si>
    <t xml:space="preserve">NDICADOR 6 - PERCENTUAL DE INVESTIMENTO REALIZADO EM PESQUISA, PÓS-GRADUAÇÃO E INOVAÇÃO, ORIUNDO DE CAPITAL E CUSTEIO - % TAFPPI </t>
  </si>
  <si>
    <t>Var TAFPPI</t>
  </si>
  <si>
    <t>Var OCC</t>
  </si>
  <si>
    <t>INDICADOR 1 - PERCENTUAL DE RECURSOS FINANCEIROS DO ORÇAMENTO ANUAL PÚBLICO APLICADOS EM EXTENSÃO - %OAE</t>
  </si>
  <si>
    <t>Var OAE</t>
  </si>
  <si>
    <t>Var OTI</t>
  </si>
  <si>
    <t>INDICADOR 3 - PERCENTUAL DE SERVIDORES ENVOLVIDOS EM AÇÕES DE EXTENSÃO - %NSE</t>
  </si>
  <si>
    <t>Var NDE</t>
  </si>
  <si>
    <t>Var NTS</t>
  </si>
  <si>
    <t>INDICADOR 4 - QUANTIDADE DE PESSOAS ATENDIDAS PELAS AÇÕES DE EXTENSÃO - PAAE</t>
  </si>
  <si>
    <t>Var NAPP</t>
  </si>
  <si>
    <t>Var NACE</t>
  </si>
  <si>
    <t>Var NAPS</t>
  </si>
  <si>
    <t xml:space="preserve">INDICADOR 5 - PERCENTUAL DE AÇÕES DE EXTENSÃO DESTINADAS À INCLUSÃO DE POPULAÇÃO VULNERÁVEL - %AEV </t>
  </si>
  <si>
    <t>Var NAVS</t>
  </si>
  <si>
    <t>Var NAE</t>
  </si>
  <si>
    <t xml:space="preserve">INDICADOR 6 - PERCENTUAL DE AÇÕES DE EXTENSÃO COM PARCERIAS INSTITUCIONAIS VIGENTES - %AEP </t>
  </si>
  <si>
    <t>Var NACCA</t>
  </si>
  <si>
    <t xml:space="preserve">INDICADOR 1 - PORCENTAGEM DE PROJETOS DE PESQUISA APLICADA - % PPA </t>
  </si>
  <si>
    <t>Var NPPA</t>
  </si>
  <si>
    <t>Var NPPB</t>
  </si>
  <si>
    <t xml:space="preserve">INDICADOR 2 - PORCENTAGEM DE SERVIDORES DESENVOLVENDO PROJETOS DE PESQUISA - % NS </t>
  </si>
  <si>
    <t>Var NSPP</t>
  </si>
  <si>
    <t>Var NS</t>
  </si>
  <si>
    <t xml:space="preserve">INDICADOR 3 - PORCENTAGEM DE ALUNOS DA INSTITUIÇÃO ENVOLVIDOS EM PROJETOS DE PESQUISA - % NAP </t>
  </si>
  <si>
    <t>Var NA</t>
  </si>
  <si>
    <t xml:space="preserve">INDICADOR 4 - PORCENTAGEM DE ALUNOS, PROVENIENTES DAS AÇÕES AFIRMATIVA DA INSTITUIÇÃO, ENVOLVIDOS EM PROJETOS DE PESQUISA - % NTAFPP </t>
  </si>
  <si>
    <t>Var NTAFPP</t>
  </si>
  <si>
    <t>Var NTAAA</t>
  </si>
  <si>
    <t xml:space="preserve">INDICADOR 7 - QUANTIDADE DE ATIVOS DE PROPRIEDADE INTELECTUAL - TPTPI </t>
  </si>
  <si>
    <t>Var PA</t>
  </si>
  <si>
    <t>Var M</t>
  </si>
  <si>
    <t>Var DI</t>
  </si>
  <si>
    <t>Var TC</t>
  </si>
  <si>
    <t>Var OGM</t>
  </si>
  <si>
    <t>Var C</t>
  </si>
  <si>
    <t>Var PC</t>
  </si>
  <si>
    <t xml:space="preserve">INDICADOR 8 - PERCENTUAL DE ATIVOS DE PROPRIEDADE INTELECTUAL LICENCIADOS OU TRANSFERIDOS EM RELAÇÃO À TOTALIDADE DOS PRODUTOS TECNOLÓGICOS QUE RESULTARAM EM ATIVOS DE PROPRIEDADE INTELECTUAL - % APILT </t>
  </si>
  <si>
    <t>Var PTLT</t>
  </si>
  <si>
    <t>Var TPTI</t>
  </si>
  <si>
    <t xml:space="preserve">INDICADOR 9 - QUANTIDADE DE ACORDOS E CONTRATOS DE TRANSFERÊNCIA DE TECNOLOGIA E/OU KNOW HOW PARA A SOCIEDADE – NACTT </t>
  </si>
  <si>
    <t>Var NTATT</t>
  </si>
  <si>
    <t>Var NTCTT</t>
  </si>
  <si>
    <t>INDICADOR 10 - Quantidade de ambientes promotores de inovação.</t>
  </si>
  <si>
    <t>Var NAPI</t>
  </si>
  <si>
    <t>Var NHI</t>
  </si>
  <si>
    <t xml:space="preserve">INDICADOR 11 - NÚMERO DE EMPREENDIMENTOS BENEFICIADOSPELOS AMBIENTES DE INOVAÇÃO – NEAHI </t>
  </si>
  <si>
    <t>Var NEGAPI</t>
  </si>
  <si>
    <t>Var NEAAPI</t>
  </si>
  <si>
    <t>Var NEGHI</t>
  </si>
  <si>
    <t>Var NEAHI</t>
  </si>
  <si>
    <t>Valor semestre 2022.1*</t>
  </si>
  <si>
    <t>*NAr para total de artigos (não tem filtro por fator de impacto)</t>
  </si>
  <si>
    <t>por analogia à variável NTE, agregar pelo último valor; necessário manter no manual o termo "por ano"</t>
  </si>
  <si>
    <t>Obs. Adicionais</t>
  </si>
  <si>
    <t>agregar pelo último valor; necessário manter no manual o termo "por ano"</t>
  </si>
  <si>
    <t>Discutir: Limitar o número de estudantes para aqueles que estão na situação "cursando", no semestre em que o indicador será mensurado</t>
  </si>
  <si>
    <t>recomendação (discutir)</t>
  </si>
  <si>
    <r>
      <t xml:space="preserve">agregar pelo último valor; </t>
    </r>
    <r>
      <rPr>
        <b/>
        <sz val="11"/>
        <color theme="1"/>
        <rFont val="Calibri"/>
        <family val="2"/>
        <scheme val="minor"/>
      </rPr>
      <t>sem menção</t>
    </r>
    <r>
      <rPr>
        <sz val="11"/>
        <color theme="1"/>
        <rFont val="Calibri"/>
        <family val="2"/>
        <scheme val="minor"/>
      </rPr>
      <t xml:space="preserve"> ao "por ano"</t>
    </r>
  </si>
  <si>
    <t>Discutir: delimitar o conceito de orçamento (será somente o orçamento próprio ou considerar recursos externos, por exemplo, TEDs e emendas)</t>
  </si>
  <si>
    <t>possivel agregar para último valor ou para soma, somente devendo ajustar a descrição para a situação escolhida</t>
  </si>
  <si>
    <t>Limitar o orçamento destinado ao custeio das ações 20RL, 4572 (capacitação) e 2994 (assistência), pois é onde há discricionariedade da gestão. Ação 21B3 (fomento pesquisa, extensão e inovação poderá ser adotada (??)</t>
  </si>
  <si>
    <t>Mensurar o quantitativo de servidores envolvidos nas ações de extensão por meio do CPF ou SIAPE.</t>
  </si>
  <si>
    <t>sugere-se criar um rol de ações com essa finalidade e que sirva de base para a mensuração do indicador.</t>
  </si>
  <si>
    <t>EXEMPLOS</t>
  </si>
  <si>
    <t>LISTAGEM COMPLETA DE VARIÁVEIS E INDICADORES</t>
  </si>
  <si>
    <t>Indicador</t>
  </si>
  <si>
    <t>Variáveis</t>
  </si>
  <si>
    <t>sugere-se que as informações adicionais do campo "descrição/finalidade" (coluna D) de como contabilizar os servidores sejam remanejadas para a descrição do campo "variáveis" (coluna I), para manter o padrão do que foi feito com os indicadores da extensão.</t>
  </si>
  <si>
    <t>Piloto Monitoramento da Rede Federal</t>
  </si>
  <si>
    <t>Tarefa: preencher as informações abaixo solicitadas (colunas marcadas em amarelo), com máximo detalhamento</t>
  </si>
  <si>
    <t xml:space="preserve">INDICADOR 6 - PERCENTUAL DE INVESTIMENTO REALIZADO EM PESQUISA, PÓS-GRADUAÇÃO E INOVAÇÃO, ORIUNDO DE CAPITAL E CUSTEIO - % TAFPPI </t>
  </si>
  <si>
    <t>Indicadores da Extensão</t>
  </si>
  <si>
    <t>Indicadores da Pesquisa e Inovação</t>
  </si>
  <si>
    <t>Fonte de coleta da variável (vide manual):</t>
  </si>
  <si>
    <t>Valor da variável em 30/06/2022</t>
  </si>
  <si>
    <t>Sistema de Monitoramento (área de Extensão
institucional).</t>
  </si>
  <si>
    <t>Sistema de Monitoramento (área de Extensão institucional
e Pró-Reitoria de Administração).</t>
  </si>
  <si>
    <t>Sistema de Monitoramento (área de Extensão
institucional)</t>
  </si>
  <si>
    <t>Sistema de Monitoramento (área de Extensão institucional)</t>
  </si>
  <si>
    <t>Sistema de Monitoramento (área de Extensão
institucional e Setor de Relações Interinstitucionais).</t>
  </si>
  <si>
    <t>Sistema de Monitoramento (área de Extensão institucional e Pró-Reitoria de Ensino)</t>
  </si>
  <si>
    <t>Sistema Monitoramento (área de Extensão institucional e Pró-Reitoria de Desenvolvimento Institucional)</t>
  </si>
  <si>
    <r>
      <t xml:space="preserve">Onde se coleta o valor da variável na sua instituição? </t>
    </r>
    <r>
      <rPr>
        <i/>
        <sz val="9"/>
        <color theme="1"/>
        <rFont val="Calibri"/>
        <family val="2"/>
        <scheme val="minor"/>
      </rPr>
      <t>Informar detalhes (módulo, relatório, local na nuvem/servidor, endereço web, etc.)</t>
    </r>
  </si>
  <si>
    <r>
      <t xml:space="preserve">Como se coleta (qual o caminho a seguir) para obter o valor da variável? </t>
    </r>
    <r>
      <rPr>
        <i/>
        <sz val="9"/>
        <color theme="1"/>
        <rFont val="Calibri"/>
        <family val="2"/>
        <scheme val="minor"/>
      </rPr>
      <t>Informar detalhadamente para identificação inequívoca do valor.</t>
    </r>
  </si>
  <si>
    <r>
      <t xml:space="preserve">Onde se coleta o valor da variável na sua instituição? </t>
    </r>
    <r>
      <rPr>
        <i/>
        <sz val="9"/>
        <color theme="1"/>
        <rFont val="Calibri"/>
        <family val="2"/>
        <scheme val="minor"/>
      </rPr>
      <t>Informar detalhes (módulo, local na nuvem/servidor, endereço web, etc.)</t>
    </r>
  </si>
  <si>
    <t>Sistema de Monitoramento (área de Pesquisa
institucional, utilizando dados de Planos de Trabalho dos
Termo de Cooperação e Convênios estabelecidos pela
Instituição e com Fundação ou com outras Instituições;
Agências de fomento federais e estaduais)</t>
  </si>
  <si>
    <t>Sistema de Monitoramento (área de Gestão de
Pessoas institucional de cada Instituição da RFEPCT).</t>
  </si>
  <si>
    <t>Sistema de Monitoramento (Registro acadêmico de
cada Instituição da RFEPCT)</t>
  </si>
  <si>
    <t>Sistema de Monitoramento (Registro acadêmico de
cada Instituição da RFEPCT).</t>
  </si>
  <si>
    <t>Plataforma Lattes.</t>
  </si>
  <si>
    <t>Sistema de Monitoramento (área de Pesquisa
institucional e Pró-Reitoria de Administração).</t>
  </si>
  <si>
    <t>Sistema de Monitoramento (Pró-Reitoria de
Administração).</t>
  </si>
  <si>
    <t>INPI</t>
  </si>
  <si>
    <t>CTNBIO</t>
  </si>
  <si>
    <t>MAPA</t>
  </si>
  <si>
    <t>Sistema de Monitoramento (área de Pesquisa
institucional)</t>
  </si>
  <si>
    <t>Diário Oficial da União, Sistema de Monitoramento
(área de Pesquisa institucional e Fundação de Apoio)</t>
  </si>
  <si>
    <t>Sistema de Monitoramento (área de Pesquisa
institucional, utilizando dados de Termo de cooperação e
Convênios estabelecidos pela Instituição e com Fundação; Plataforma Sucupira; Agências de fomento federais e estaduais)</t>
  </si>
  <si>
    <t>Sistema de Monitoramento (área de Pesquisa
institucional, utilizando dados de Planos de Trabalho dos
Termo de Cooperação e Convênios estabelecidos pela
Instituição e com Fundação; Agências de fomento federais e estaduais).</t>
  </si>
  <si>
    <t>SUAP - módulo pesquisa</t>
  </si>
  <si>
    <t xml:space="preserve">SUAP/Pesquisa/Relatórios/Estatísticas. 
</t>
  </si>
  <si>
    <t>OBS: Atualmente o sistema não possui essa distinção emtre pesquisa aplicada e básica. Caminho: ou o pesquisador declara se o projeto é de pesquisa básica ou aplicada ou alguém classifica]</t>
  </si>
  <si>
    <t>NA</t>
  </si>
  <si>
    <t>Sistema Conecta</t>
  </si>
  <si>
    <t>SUAP - módulo gestão de pessoas</t>
  </si>
  <si>
    <t>SUAP/Gestão de Pessoas/Relatórios</t>
  </si>
  <si>
    <t xml:space="preserve">SUAP/Pesquisa/Relatórios/Estatísticas
</t>
  </si>
  <si>
    <t>[Sistema Conecta) Relatório da DTI
[SUAP] Pesquisa/Relatórios/Lista de equipes de projeto</t>
  </si>
  <si>
    <t>Sistema Conecta e SUAP [manual]</t>
  </si>
  <si>
    <t>SUAP com integração com Lattes</t>
  </si>
  <si>
    <t>Tesouro Gerencial</t>
  </si>
  <si>
    <t>Portal Integra + Planilha de Pagamento de Propriedade Intelectual</t>
  </si>
  <si>
    <t>Integra/Vitrine Tecnológica + Planilha em nuvem do NIT (Google Drive)</t>
  </si>
  <si>
    <t>Portal Integra + Planilha de Pagamento de Propriedade Intelectual [manual]</t>
  </si>
  <si>
    <t>SEI + Portal Integra [manual]</t>
  </si>
  <si>
    <t>Processos tramitados para a área de contratos</t>
  </si>
  <si>
    <t>Plataforma Stars</t>
  </si>
  <si>
    <t>https://ifmg.portalhubinovacao.com.br/incubadora</t>
  </si>
  <si>
    <t xml:space="preserve"> Plataforma Stars</t>
  </si>
  <si>
    <t>Planilha com extração de dados a partir da base do Tesouro Gerencial - https://tesourogerencial.tesouro.gov.br/</t>
  </si>
  <si>
    <t>SUAP</t>
  </si>
  <si>
    <t>Conecta</t>
  </si>
  <si>
    <t xml:space="preserve">[Sistema Conecta) Relatório da DTI </t>
  </si>
  <si>
    <t xml:space="preserve">[Projetos] SUAP/Extensão/Projetos/Relatórios/Estatísticas +
[Alunos e Curso FIC] SISTEC - alunos matriculados em cursos FIC +
[Eventos] SUAP/Extensão/Eventos
</t>
  </si>
  <si>
    <t>SUAP/Extensão/Projetos/Relatórios/Estatísticas</t>
  </si>
  <si>
    <t>SUAP - módulo gestão de pessoas
Painel Raio-X</t>
  </si>
  <si>
    <t>SUAP - módulo de extensão</t>
  </si>
  <si>
    <t>SUAP/Extensão/Projetos/Relatórios/Caracterização de beneficiários</t>
  </si>
  <si>
    <t>SUAP - módulo comunicação social</t>
  </si>
  <si>
    <t>[Eventos] SUAP/Extensão/Eventos/Relatórios 
[Cursos] SISTEC/Relatório de matrículas/FIC</t>
  </si>
  <si>
    <t>sem caminho</t>
  </si>
  <si>
    <t>em contrução</t>
  </si>
  <si>
    <t>SUAP/Extensão/Projetos/Projetos</t>
  </si>
  <si>
    <t>SUAP/Extensão/Projetos/Projetos +
SUAP/Extensão/Eventos</t>
  </si>
  <si>
    <t>Planilha em nuvem da CGAEXT (Google Drive)</t>
  </si>
  <si>
    <t>Planilha de controle da área de Extensão</t>
  </si>
  <si>
    <t>SUAP - módulo extensão</t>
  </si>
  <si>
    <t>Polo de Inovação</t>
  </si>
  <si>
    <t>Tesouro Gerancial / Meus Relatórios / 03 - Institutos e CEFETs / 26409 / IFMG - PRPPG - Execução Orçamentária Ação 21B3 - 2022</t>
  </si>
  <si>
    <t>Pesquisa/CNPq/Produção por campus</t>
  </si>
  <si>
    <t>[Sistema Conecta) Relatório DTI</t>
  </si>
  <si>
    <t>[DTI-PROEN] Conecta/Alunos matriculados</t>
  </si>
  <si>
    <t>[SUAP] módulo pesquisa (projetos enviados, projetos aprovados, projetos em execução, projetos concluídos, projetos cancelados, projetos inativados)</t>
  </si>
  <si>
    <t>OBSERVAÇÕES COLHIDAS NAS ÁREAS (PROVA CONCEITO)</t>
  </si>
  <si>
    <t>[Projetos] SUAP/Extensão/Projetos/Relatórios/Estatísticas +
[Alunos e Curso FIC] SISTEC - alunos matriculados em cursos FIC +
[Eventos] SUAP/Extensão/Eventos</t>
  </si>
  <si>
    <t>[NAE: Número de Ações de Extensão em execução no ano]</t>
  </si>
  <si>
    <t>[NAPP: Número de pessoas Atendidas por Programas e Projetos]</t>
  </si>
  <si>
    <t>[NTE: Número de Técnicos-Administrativos em Educação envolvidos em ações de extensão no ano]</t>
  </si>
  <si>
    <t>[NACCA: Número de Ações de extensão executadas por Contratos, Convênios e Acordos no ano]</t>
  </si>
  <si>
    <t>[NSPP: Número total de servidores envolvidos em projetos de pesquisa - básica e aplicada]</t>
  </si>
  <si>
    <t>[NS: Número total de servidores da instituição]</t>
  </si>
  <si>
    <t>Descrição da variável</t>
  </si>
  <si>
    <t>[OAE: Orçcamento Anual Aplicado em Extensão-LOA]</t>
  </si>
  <si>
    <t>[OTI: Orçamento Total anual da Instituição - LOA]</t>
  </si>
  <si>
    <t>[NEE: Número de estudantes envolvidos em ações anuais de extensão - CPF]</t>
  </si>
  <si>
    <t>[NTE:  Número total de estudantes no ano - CPF]</t>
  </si>
  <si>
    <t>[NDE: Número de Docentes envolvidos em açõe de extensão noo ano]</t>
  </si>
  <si>
    <t>[NTS: Número Total de Servidores]</t>
  </si>
  <si>
    <t>[NACE: Número de pessoas atendidas por Cursos e Eventos]</t>
  </si>
  <si>
    <r>
      <t xml:space="preserve"> </t>
    </r>
    <r>
      <rPr>
        <b/>
        <sz val="11"/>
        <color theme="1"/>
        <rFont val="Calibri"/>
        <family val="2"/>
        <scheme val="minor"/>
      </rPr>
      <t>Formalmente não há prestação de serviços tecnológicos no IFMG com contrato de prestação de serviço formalizado (Res. 16/2018) e, portanto, sem base de dados. OBS: Há plano de lançamento de editais para formalização institucional no SUAP de prestação de serviços locais pelas unidades descentralizadas.</t>
    </r>
  </si>
  <si>
    <t>[NAPS: Número de pessoas atendidas por prestações de serviços]</t>
  </si>
  <si>
    <t xml:space="preserve">[NAVS: Número de Ações de extensão destinadas à população em vulnerabilidade social] </t>
  </si>
  <si>
    <t xml:space="preserve"> Considerar o quadro Ativo Permanente? Desconsiderar exercício provisório, colaboração técnica, etc.?</t>
  </si>
  <si>
    <t>Valor referente a  projetos (143) + Eventos (120) + Cursos +IFMG (117) + Cursos FIC Sistec (NA)  iniciados no ano com marcação cunho social. Não há essa informação para outros tipologias: programas, eventos, etc.)</t>
  </si>
  <si>
    <t>no SUAP, módulo Extensão/Projetos possui um campo de cadastro de projeto - campo Binário Sim ou Nâo - se o projeto possui cunho social ou não. Entretanto, entende-se que cunho social é conceito mais amplo que vulnerabilidade social. Pode-se utilizar desse dado no banco para levantar o número de ações de extensão destinadas à população vulnerável? Valor referente a  projetos (143) iniciados no ano com marcação cunho social. Não há essa informação para outros tipologias: programas, eventos, etc.)</t>
  </si>
  <si>
    <r>
      <t xml:space="preserve"> </t>
    </r>
    <r>
      <rPr>
        <b/>
        <sz val="11"/>
        <color theme="1"/>
        <rFont val="Calibri"/>
        <family val="2"/>
        <scheme val="minor"/>
      </rPr>
      <t>o SUAP cadastra a quantidade de participantes por evento, mas não há relatório  onsolidado com essa informação. É possível o sistema Monitor consumir este dado?</t>
    </r>
  </si>
  <si>
    <t>Dados exclusivos de projetos de extensão. O SUAP não permite filtro por data retroativa a 30/06/2022, portanto, trata-se dado de 01/09/2022.</t>
  </si>
  <si>
    <t xml:space="preserve"> Valor da dotação orçamentária. Considerar dotação orçamentária ou valores empenhados ou valores liquidados? Pelo tesouro gerencial o investimento é extraído todo da ação 21B3 (pesquisa, inovação e extensão) e, a partir dos dados, é possível extrair os valores de pesquisa e inovação.</t>
  </si>
  <si>
    <t>Considerado cada pessoa uma vez (já que a variável se expressa por CPF).  Portanto, distinto do incidador 3 da Pesquisa  -NA:  Número total de alunos (técnico integrado, técnico subsequente, técnico concomitante, graduação, pós-graduação lato sensu e stricto sensu) da Instituição - considerado o número de matrículas (portanto um aluno ativo em dois cursos foi contabilizado duas vezes). Razão da diferença no número de alunos ativos da vairável NTE para a variável NA.</t>
  </si>
  <si>
    <r>
      <t xml:space="preserve"> </t>
    </r>
    <r>
      <rPr>
        <b/>
        <sz val="11"/>
        <color theme="1"/>
        <rFont val="Calibri"/>
        <family val="2"/>
        <scheme val="minor"/>
      </rPr>
      <t>O SUAP não faz distinção entre pesquisa aplicada e básica. Caso o indicador seja mantido, a solução seria o pesquisador declarar se o projeto é de pesquisa básica ou aplicada ou alguém classificar?</t>
    </r>
  </si>
  <si>
    <t>[NPPA: Número de projetos de pesquisa aplicada]</t>
  </si>
  <si>
    <t>[NPPB: Número de projetos de pesquisa básica</t>
  </si>
  <si>
    <t>[NA:  Número total de alunos (técnico integrado, técnico subsequente, técnico concomitante, graduação, pós-graduação lato sensu e stricto sensu) da Instituição]</t>
  </si>
  <si>
    <t>[NAPP:  Número total de alunos (técnico integrado, técnico subsequente, técnico concomitante, graduação, pós-graduação lato sensu e stricto sensu) envolvidos em projetos de pesquisa aplicada e básica da Instituição.</t>
  </si>
  <si>
    <t xml:space="preserve">Valor distinto no Conecta - 17524, quando utilizados os dados de matrículas em períodos letivos, utilizando o dia 30/06/2022 como data de corte. Sendo assim, um aluno que tenha, por exemplo, ingressado no início de 2022.1, mas foi desligado antes dessa data, não foi contabilizado. Neste corte, foram considerados ativos os alunos com as seguintes situações de matrícula: Matriculado, Trancado e Integralizou Fase Escolar (alunos que cumpriram as disciplinas obrigatórias e têm alguma pendência como Estágio ou TCC). </t>
  </si>
  <si>
    <t>[NTAFPP:  Número total de alunos (técnico integrado, técnico subsequente, técnico concomitante, graduação, pós-graduação lato sensu e stricto sensu) provenientes de ações afirmativas, envolvidos em projetos de pesquisa aplicada e básica da Instituição.</t>
  </si>
  <si>
    <t>[NTAAA:  Número total de alunos (técnico integrado, técnico subsequente, técnico concomitante, graduação, pós-graduação lato sensu e stricto sensu) provenientes de ações afirmativas]</t>
  </si>
  <si>
    <t>[Nar: Número total de artigos publicados com fator de impacto (JCR ou Qualis)</t>
  </si>
  <si>
    <t>[NL: Número total de livros publicados com registro ISBN ou Qualis Livros]</t>
  </si>
  <si>
    <t>[NCL: Número total de capitulo de livro publicado com registro ISBN ou Qualis Livros]</t>
  </si>
  <si>
    <t>[NC: Número total de trabalhos completos publicados em congressos internacionais, nacionais, regionais e locais]</t>
  </si>
  <si>
    <t>[ PA:Patente de invenção (PI) e de Modelo de Utilidade (PMU).</t>
  </si>
  <si>
    <t>[M: Marca]</t>
  </si>
  <si>
    <t>[DI: Desenho Industrial]</t>
  </si>
  <si>
    <t>[OGM: Organismos Geneticamente Modificados]</t>
  </si>
  <si>
    <t>[TC: Topografia de Circuitos Integrados]</t>
  </si>
  <si>
    <t>[C: Cultivar]</t>
  </si>
  <si>
    <t>[PC: Programa de Computador]</t>
  </si>
  <si>
    <t>em duplicidade</t>
  </si>
  <si>
    <t xml:space="preserve"> Var M</t>
  </si>
  <si>
    <t>[PTLT: Total de produtos tecnológicos licenciadas ou transferidas até o fim do exercício anterior]</t>
  </si>
  <si>
    <t>[TPTI: Total de produtos tecnológicos institucionais que resultaram em ativos de propriedade intelectual]</t>
  </si>
  <si>
    <t>[ NTATT: Número total de acordos de transferência de tecnologia e/ou know how]</t>
  </si>
  <si>
    <t>[NTCTT: Número total de contratos de transferência de tecnologia e/ou know how]</t>
  </si>
  <si>
    <t>[NAPI: Número de ambientes promotores de Inovação (exemplo: parques, polos, cidades inteligentes, distritos de inovação)]</t>
  </si>
  <si>
    <t>[NHI: Número de habitats de inovação (exemplo: incubadoras, aceleradoras, espaços makers, startups, spinoff, espaço coworking)]</t>
  </si>
  <si>
    <t>[NEGAPI: Número de instituições e empreendimentos GERADOS pelos ambientes promotores de inovação (exemplo: parques, polos, cidades inteligentes, distritos de inovação)]</t>
  </si>
  <si>
    <t>[NEAAPI: Número de instituições e empreendimentos ATENDIDOS pelos ambientes promotores de inovação (exemplo: parques, polos, cidades inteligentes, distritos)]</t>
  </si>
  <si>
    <t>[NEGHI: Número de instituições e empreendimentos GERADOS pelos habitats de inovação (exemplo: incubadoras, aceleradoras, espaços makers, startups, spinoff, espaço)]</t>
  </si>
  <si>
    <t>[NEAHI: Número de instituições e empreendimentos ATENDIDOS pelos habitats de inovação (exemplo:
incubadoras, aceleradoras, espaços makers, startups, spinoff, espaço coworking)]</t>
  </si>
  <si>
    <t xml:space="preserve">Valor distinto do extraído pela DTI do sistema Conecta - Inscrito (4.939) e Chamado (4822). No caso de cota inscrito e cota chamado, os  números são independentes. No cadastro de um aluno, pode estar preenchido com o mesmo valor nos dois campos ou com valores diversos. O que são os alunos provenientes de ações afirmativas? É a forma de ingresso do aluno que determina ser proveniente - cotas, PPI (preto, prados ou indígenas) e PCD (pessoa com deficiência)?. </t>
  </si>
  <si>
    <t>Cotas e suas respectivas descrições:
AF1A - Igual ou inferior a 1,5 que se autodeclararam pretos, pardos e indígenas
AF1B - Igual ou inferior a 1,5 que NÃO se autodeclararam pretos, pardos e indígenas
AF2A - Superior a 1,5 que se autodeclararam pretos, pardos e indígenas
AF2B - Superior a 1,5 que NÃO se autodeclararam pretos, pardos e indígenas
L1 - Igual ou inferior a 1,5
L2 - Igual ou inferior a 1,5 autodeclarados pretos, pardos ou indígenas
L5 - Independentemente da renda
L6 - Autodeclarados pretos, pardos ou indígenas independentemente da renda
L9 - Deficientes, com  renda igual ou inferior a 1,5
L10 - Deficientes, autodeclarados, com renda igual ou inferior a 1,5
L13 - Deficientes, independentemente da renda
L14 - Deficientes, autodeclarados, independentemente da renda
V3985 - Deficientes, independentemente da renda, EF ou EM em escola pública</t>
  </si>
  <si>
    <t>[TAFPPI: Total de aporte financeiro institucional para a pesquisa, a pós-graduação e a inovação]</t>
  </si>
  <si>
    <t xml:space="preserve"> [OCC: Orçamento de Capital e Custeio institucional]</t>
  </si>
  <si>
    <t>O aporte financeiro realizado em pesquisa é para considerar dotação orçamentária,  valores empenhados ou valores liquidados? Pelo tesouro gerencial o investimento é extraído todo da ação 21B3 (pesquisa, inovação e extensão) e, a partir disso, é possível extrair os valores de pesquisa e inovação.</t>
  </si>
  <si>
    <t>Diferenciar acordo de parceria de contrato de transferência de tecnologia.</t>
  </si>
  <si>
    <t> Startups e spin-offs não constituem habitats de inovação. Logo, faz mais sentido serem contabilizados no indicador 11.</t>
  </si>
  <si>
    <t>Patentes: Depositadas em 2022 ou as vigentes em 2022?</t>
  </si>
  <si>
    <t xml:space="preserve"> Valor informado distinto. Orçamento Dotação Atual: R$427.100.000,00. Pode-se entender orçamento total como orçamento primário obrigatório, orçamento primário discricionários e emendas parlamentares? Entende-se por total, inclusive a  dotação para pessoal e encargos?</t>
  </si>
  <si>
    <t>Sistema de Monitoramento (área de Pesquisa institucional, utilizando dados de Termo de cooperação e Convênios estabelecidos pela Instituição e com Fundação; Plataforma Sucupira; Agências de fomento federais e estaduais)</t>
  </si>
  <si>
    <t>Diário Oficial da União, Sistema de Monitoramento(área de Pesquisa institucional e Fundação de Apoio)</t>
  </si>
  <si>
    <t>Diário Oficial da União, Sistema de Monitoramento (área de Pesquisa institucional e Fundação de Apoio)</t>
  </si>
  <si>
    <t>Onde se coleta o valor da variável na sua instituição? Informar detalhes (módulo, relatório, local na nuvem/servidor, endereço web, etc.)</t>
  </si>
  <si>
    <t>Como se coleta (qual o caminho a seguir) para obter o valor da variável? Informar detalhadamente para identificação inequívoca do valor.</t>
  </si>
  <si>
    <r>
      <t xml:space="preserve">Indicadores da Extensão - </t>
    </r>
    <r>
      <rPr>
        <b/>
        <sz val="18"/>
        <color rgb="FFFF0000"/>
        <rFont val="Calibri"/>
        <family val="2"/>
        <scheme val="minor"/>
      </rPr>
      <t>IFMG</t>
    </r>
  </si>
  <si>
    <r>
      <rPr>
        <b/>
        <sz val="16"/>
        <color rgb="FFFF0000"/>
        <rFont val="Arial"/>
        <family val="2"/>
      </rPr>
      <t>INDICADOR 2</t>
    </r>
    <r>
      <rPr>
        <sz val="16"/>
        <color theme="1"/>
        <rFont val="Arial"/>
        <family val="2"/>
      </rPr>
      <t xml:space="preserve"> - PERCENTUAL DE ESTUDANTES ENVOLVIDOS EM AÇÕES DE EXTENSÃO - %NEE</t>
    </r>
  </si>
  <si>
    <r>
      <rPr>
        <b/>
        <sz val="16"/>
        <color rgb="FFFF0000"/>
        <rFont val="Arial"/>
        <family val="2"/>
      </rPr>
      <t>INDICADOR 3</t>
    </r>
    <r>
      <rPr>
        <sz val="16"/>
        <color theme="1"/>
        <rFont val="Arial"/>
        <family val="2"/>
      </rPr>
      <t xml:space="preserve"> - PERCENTUAL DE SERVIDORES ENVOLVIDOS EM AÇÕES DE EXTENSÃO - %NSE</t>
    </r>
  </si>
  <si>
    <r>
      <rPr>
        <b/>
        <sz val="16"/>
        <color rgb="FFFF0000"/>
        <rFont val="Arial"/>
        <family val="2"/>
      </rPr>
      <t>INDICADOR 1</t>
    </r>
    <r>
      <rPr>
        <sz val="16"/>
        <color theme="1"/>
        <rFont val="Arial"/>
        <family val="2"/>
      </rPr>
      <t xml:space="preserve"> - PERCENTUAL DE RECURSOS FINANCEIROS DO ORÇAMENTO ANUAL PÚBLICO APLICADOS EM EXTENSÃO - %OAE</t>
    </r>
  </si>
  <si>
    <r>
      <rPr>
        <b/>
        <sz val="16"/>
        <color rgb="FFFF0000"/>
        <rFont val="Arial"/>
        <family val="2"/>
      </rPr>
      <t>INDICADOR 5</t>
    </r>
    <r>
      <rPr>
        <sz val="16"/>
        <color theme="1"/>
        <rFont val="Arial"/>
        <family val="2"/>
      </rPr>
      <t xml:space="preserve"> - PERCENTUAL DE AÇÕES DE EXTENSÃO DESTINADAS À INCLUSÃO DE POPULAÇÃO VULNERÁVEL - %AEV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</si>
</sst>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0.0%"/>
  </numFmts>
  <fonts count="23" x14ac:knownFonts="1">
    <font>
      <sz val="11"/>
      <color theme="1"/>
      <name val="Calibri"/>
      <family val="2"/>
      <scheme val="minor"/>
    </font>
    <font>
      <sz val="11"/>
      <color theme="1"/>
      <name val="Calibri"/>
      <family val="2"/>
      <scheme val="minor"/>
    </font>
    <font>
      <sz val="6"/>
      <color theme="1"/>
      <name val="Arial"/>
      <family val="2"/>
    </font>
    <font>
      <b/>
      <sz val="11"/>
      <color theme="1"/>
      <name val="Calibri"/>
      <family val="2"/>
      <scheme val="minor"/>
    </font>
    <font>
      <sz val="36"/>
      <color theme="1"/>
      <name val="Calibri"/>
      <family val="2"/>
      <scheme val="minor"/>
    </font>
    <font>
      <sz val="28"/>
      <color theme="1"/>
      <name val="Calibri"/>
      <family val="2"/>
      <scheme val="minor"/>
    </font>
    <font>
      <sz val="22"/>
      <color theme="1"/>
      <name val="Calibri"/>
      <family val="2"/>
      <scheme val="minor"/>
    </font>
    <font>
      <b/>
      <sz val="18"/>
      <color theme="1"/>
      <name val="Calibri"/>
      <family val="2"/>
      <scheme val="minor"/>
    </font>
    <font>
      <sz val="9"/>
      <color theme="1"/>
      <name val="Calibri"/>
      <family val="2"/>
      <scheme val="minor"/>
    </font>
    <font>
      <sz val="9"/>
      <color rgb="FF000000"/>
      <name val="Calibri"/>
      <family val="2"/>
      <scheme val="minor"/>
    </font>
    <font>
      <i/>
      <sz val="11"/>
      <color theme="1"/>
      <name val="Calibri"/>
      <family val="2"/>
      <scheme val="minor"/>
    </font>
    <font>
      <i/>
      <sz val="9"/>
      <color theme="1"/>
      <name val="Calibri"/>
      <family val="2"/>
      <scheme val="minor"/>
    </font>
    <font>
      <b/>
      <sz val="9"/>
      <color indexed="81"/>
      <name val="Segoe UI"/>
      <family val="2"/>
    </font>
    <font>
      <b/>
      <sz val="9"/>
      <color indexed="81"/>
      <name val="Segoe UI"/>
      <charset val="1"/>
    </font>
    <font>
      <b/>
      <i/>
      <sz val="11"/>
      <color theme="1"/>
      <name val="Calibri"/>
      <family val="2"/>
      <scheme val="minor"/>
    </font>
    <font>
      <sz val="11"/>
      <color rgb="FFFF0000"/>
      <name val="Calibri"/>
      <family val="2"/>
      <scheme val="minor"/>
    </font>
    <font>
      <sz val="9"/>
      <color rgb="FFFF0000"/>
      <name val="Calibri"/>
      <family val="2"/>
      <scheme val="minor"/>
    </font>
    <font>
      <sz val="16"/>
      <color theme="1"/>
      <name val="Arial"/>
      <family val="2"/>
    </font>
    <font>
      <sz val="16"/>
      <color theme="1"/>
      <name val="Calibri"/>
      <family val="2"/>
      <scheme val="minor"/>
    </font>
    <font>
      <sz val="16"/>
      <color rgb="FF000000"/>
      <name val="Calibri"/>
      <family val="2"/>
      <scheme val="minor"/>
    </font>
    <font>
      <i/>
      <sz val="14"/>
      <color theme="1"/>
      <name val="Calibri"/>
      <family val="2"/>
      <scheme val="minor"/>
    </font>
    <font>
      <b/>
      <sz val="18"/>
      <color rgb="FFFF0000"/>
      <name val="Calibri"/>
      <family val="2"/>
      <scheme val="minor"/>
    </font>
    <font>
      <b/>
      <sz val="16"/>
      <color rgb="FFFF0000"/>
      <name val="Arial"/>
      <family val="2"/>
    </font>
  </fonts>
  <fills count="6">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gradientFill degree="270">
        <stop position="0">
          <color theme="0"/>
        </stop>
        <stop position="1">
          <color theme="9" tint="0.40000610370189521"/>
        </stop>
      </gradientFill>
    </fill>
    <fill>
      <patternFill patternType="solid">
        <fgColor theme="8"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98">
    <xf numFmtId="0" fontId="0" fillId="0" borderId="0" xfId="0"/>
    <xf numFmtId="0" fontId="0" fillId="0" borderId="0" xfId="0" applyAlignment="1">
      <alignment wrapText="1"/>
    </xf>
    <xf numFmtId="0" fontId="3" fillId="0" borderId="0" xfId="0" applyFont="1"/>
    <xf numFmtId="164" fontId="3" fillId="0" borderId="0" xfId="2" applyNumberFormat="1" applyFont="1"/>
    <xf numFmtId="0" fontId="0" fillId="0" borderId="1" xfId="0" applyBorder="1" applyAlignment="1">
      <alignment wrapText="1"/>
    </xf>
    <xf numFmtId="0" fontId="0" fillId="0" borderId="1" xfId="0" applyBorder="1"/>
    <xf numFmtId="0" fontId="3" fillId="0" borderId="1" xfId="0" applyFont="1" applyBorder="1"/>
    <xf numFmtId="164" fontId="3" fillId="0" borderId="1" xfId="2" applyNumberFormat="1" applyFont="1" applyBorder="1"/>
    <xf numFmtId="0" fontId="2" fillId="0" borderId="1" xfId="0" applyFont="1" applyBorder="1" applyAlignment="1">
      <alignment horizontal="center" vertical="center" wrapText="1"/>
    </xf>
    <xf numFmtId="0" fontId="0" fillId="0" borderId="1" xfId="0" applyBorder="1" applyAlignment="1">
      <alignment horizontal="center" vertical="center" wrapText="1"/>
    </xf>
    <xf numFmtId="0" fontId="0" fillId="0" borderId="1" xfId="0" applyBorder="1" applyAlignment="1">
      <alignment vertical="center"/>
    </xf>
    <xf numFmtId="0" fontId="3" fillId="0" borderId="1" xfId="0" applyFont="1" applyBorder="1" applyAlignment="1">
      <alignment vertical="center"/>
    </xf>
    <xf numFmtId="164" fontId="3" fillId="0" borderId="1" xfId="2" applyNumberFormat="1" applyFont="1" applyBorder="1" applyAlignment="1">
      <alignment vertical="center"/>
    </xf>
    <xf numFmtId="0" fontId="0" fillId="2" borderId="1" xfId="0" applyFill="1" applyBorder="1" applyAlignment="1">
      <alignment vertical="center"/>
    </xf>
    <xf numFmtId="0" fontId="0" fillId="0" borderId="2" xfId="0" applyBorder="1" applyAlignment="1">
      <alignment horizontal="center" vertical="center" wrapText="1"/>
    </xf>
    <xf numFmtId="43" fontId="0" fillId="0" borderId="1" xfId="1" applyFont="1" applyBorder="1"/>
    <xf numFmtId="164" fontId="3" fillId="0" borderId="0" xfId="2" applyNumberFormat="1" applyFont="1" applyBorder="1"/>
    <xf numFmtId="0" fontId="0" fillId="0" borderId="0" xfId="0" applyAlignment="1">
      <alignment horizontal="center" wrapText="1"/>
    </xf>
    <xf numFmtId="0" fontId="0" fillId="0" borderId="0" xfId="0" applyAlignment="1">
      <alignment vertical="center" wrapText="1"/>
    </xf>
    <xf numFmtId="0" fontId="0" fillId="0" borderId="0" xfId="0" applyAlignment="1">
      <alignment horizontal="left" vertical="center"/>
    </xf>
    <xf numFmtId="0" fontId="6" fillId="0" borderId="0" xfId="0" applyFont="1" applyAlignment="1">
      <alignment horizontal="center" vertical="center"/>
    </xf>
    <xf numFmtId="0" fontId="6" fillId="0" borderId="0" xfId="0" applyFont="1" applyAlignment="1">
      <alignment horizontal="left" vertical="center"/>
    </xf>
    <xf numFmtId="0" fontId="8" fillId="0" borderId="1" xfId="0" applyFont="1" applyBorder="1" applyAlignment="1">
      <alignment wrapText="1"/>
    </xf>
    <xf numFmtId="0" fontId="8" fillId="0" borderId="1" xfId="0" applyFont="1" applyBorder="1"/>
    <xf numFmtId="0" fontId="8" fillId="0" borderId="1" xfId="0" applyFont="1" applyBorder="1" applyAlignment="1">
      <alignment vertical="center"/>
    </xf>
    <xf numFmtId="0" fontId="9" fillId="0" borderId="1" xfId="0" applyFont="1" applyBorder="1" applyAlignment="1">
      <alignment vertical="center" wrapText="1"/>
    </xf>
    <xf numFmtId="0" fontId="8" fillId="0" borderId="1" xfId="0" applyFont="1" applyBorder="1" applyAlignment="1">
      <alignment horizontal="left" vertical="top" wrapText="1"/>
    </xf>
    <xf numFmtId="0" fontId="8" fillId="0" borderId="4" xfId="0" applyFont="1" applyBorder="1" applyAlignment="1">
      <alignment vertical="center"/>
    </xf>
    <xf numFmtId="0" fontId="8" fillId="0" borderId="2" xfId="0" applyFont="1" applyBorder="1" applyAlignment="1">
      <alignment vertical="center"/>
    </xf>
    <xf numFmtId="0" fontId="10" fillId="0" borderId="1" xfId="0" applyFont="1" applyBorder="1" applyAlignment="1">
      <alignment vertical="center" wrapText="1"/>
    </xf>
    <xf numFmtId="0" fontId="10" fillId="2" borderId="1" xfId="0" applyFont="1" applyFill="1" applyBorder="1" applyAlignment="1">
      <alignment vertical="center" wrapText="1"/>
    </xf>
    <xf numFmtId="0" fontId="8" fillId="0" borderId="0" xfId="0" applyFont="1"/>
    <xf numFmtId="0" fontId="8" fillId="0" borderId="1" xfId="0" applyFont="1" applyBorder="1" applyAlignment="1">
      <alignment horizontal="left" vertical="top"/>
    </xf>
    <xf numFmtId="4" fontId="0" fillId="0" borderId="1" xfId="0" applyNumberFormat="1" applyBorder="1"/>
    <xf numFmtId="0" fontId="7" fillId="4" borderId="0" xfId="0" applyFont="1" applyFill="1" applyAlignment="1">
      <alignment vertical="center"/>
    </xf>
    <xf numFmtId="0" fontId="7" fillId="3" borderId="1" xfId="0" applyFont="1" applyFill="1" applyBorder="1" applyAlignment="1">
      <alignment vertical="center"/>
    </xf>
    <xf numFmtId="0" fontId="14" fillId="2" borderId="1" xfId="0" applyFont="1" applyFill="1" applyBorder="1" applyAlignment="1">
      <alignment horizontal="center" vertical="center" wrapText="1"/>
    </xf>
    <xf numFmtId="0" fontId="7" fillId="5" borderId="1" xfId="0" applyFont="1" applyFill="1" applyBorder="1" applyAlignment="1">
      <alignment vertical="center"/>
    </xf>
    <xf numFmtId="49" fontId="0" fillId="0" borderId="1" xfId="0" applyNumberFormat="1" applyBorder="1" applyAlignment="1">
      <alignment vertical="center" wrapText="1"/>
    </xf>
    <xf numFmtId="49" fontId="3" fillId="0" borderId="1" xfId="0" applyNumberFormat="1" applyFont="1" applyBorder="1" applyAlignment="1">
      <alignment vertical="center" wrapText="1"/>
    </xf>
    <xf numFmtId="0" fontId="10" fillId="2" borderId="1" xfId="0" applyFont="1" applyFill="1" applyBorder="1" applyAlignment="1">
      <alignment horizontal="center" vertical="center" wrapText="1"/>
    </xf>
    <xf numFmtId="4" fontId="0" fillId="0" borderId="1" xfId="0" applyNumberFormat="1" applyBorder="1" applyAlignment="1">
      <alignment vertical="center" wrapText="1"/>
    </xf>
    <xf numFmtId="0" fontId="0" fillId="0" borderId="1" xfId="0" applyBorder="1" applyAlignment="1">
      <alignment vertical="center" wrapText="1"/>
    </xf>
    <xf numFmtId="0" fontId="16" fillId="0" borderId="1" xfId="0" applyFont="1" applyBorder="1"/>
    <xf numFmtId="0" fontId="16" fillId="0" borderId="1" xfId="0" applyFont="1" applyBorder="1" applyAlignment="1">
      <alignment horizontal="left" vertical="top" wrapText="1"/>
    </xf>
    <xf numFmtId="0" fontId="15" fillId="0" borderId="1" xfId="0" applyFont="1" applyBorder="1" applyAlignment="1">
      <alignment wrapText="1"/>
    </xf>
    <xf numFmtId="0" fontId="15" fillId="0" borderId="1" xfId="0" applyFont="1" applyBorder="1"/>
    <xf numFmtId="0" fontId="15" fillId="0" borderId="1" xfId="0" applyFont="1" applyBorder="1" applyAlignment="1">
      <alignment vertical="center" wrapText="1"/>
    </xf>
    <xf numFmtId="0" fontId="8" fillId="0" borderId="1" xfId="0" applyFont="1" applyBorder="1" applyAlignment="1">
      <alignment horizontal="left" vertical="center" wrapText="1"/>
    </xf>
    <xf numFmtId="0" fontId="8" fillId="0" borderId="2" xfId="0" applyFont="1" applyBorder="1" applyAlignment="1">
      <alignment horizontal="left" vertical="center" wrapText="1"/>
    </xf>
    <xf numFmtId="0" fontId="8" fillId="0" borderId="4" xfId="0" applyFont="1" applyBorder="1" applyAlignment="1">
      <alignment horizontal="left" vertical="center"/>
    </xf>
    <xf numFmtId="0" fontId="8" fillId="0" borderId="1" xfId="0" applyFont="1" applyBorder="1" applyAlignment="1">
      <alignment horizontal="left" vertical="center"/>
    </xf>
    <xf numFmtId="0" fontId="16" fillId="0" borderId="1" xfId="0" applyFont="1" applyBorder="1" applyAlignment="1">
      <alignment horizontal="left" vertical="center" wrapText="1"/>
    </xf>
    <xf numFmtId="0" fontId="18" fillId="0" borderId="4" xfId="0" applyFont="1" applyBorder="1" applyAlignment="1">
      <alignment vertical="center"/>
    </xf>
    <xf numFmtId="0" fontId="18" fillId="0" borderId="1" xfId="0" applyFont="1" applyBorder="1" applyAlignment="1">
      <alignment vertical="center" wrapText="1"/>
    </xf>
    <xf numFmtId="0" fontId="18" fillId="0" borderId="1" xfId="0" applyFont="1" applyBorder="1" applyAlignment="1">
      <alignment vertical="center"/>
    </xf>
    <xf numFmtId="4" fontId="18" fillId="0" borderId="1" xfId="0" applyNumberFormat="1" applyFont="1" applyBorder="1"/>
    <xf numFmtId="0" fontId="18" fillId="0" borderId="1" xfId="0" applyFont="1" applyBorder="1"/>
    <xf numFmtId="0" fontId="18" fillId="0" borderId="1" xfId="0" applyFont="1" applyBorder="1" applyAlignment="1">
      <alignment horizontal="left" vertical="center" wrapText="1"/>
    </xf>
    <xf numFmtId="0" fontId="19" fillId="0" borderId="1" xfId="0" applyFont="1" applyBorder="1" applyAlignment="1">
      <alignment vertical="center" wrapText="1"/>
    </xf>
    <xf numFmtId="0" fontId="18" fillId="0" borderId="2" xfId="0" applyFont="1" applyBorder="1" applyAlignment="1">
      <alignment vertical="center"/>
    </xf>
    <xf numFmtId="0" fontId="20" fillId="0" borderId="1" xfId="0" applyFont="1" applyBorder="1" applyAlignment="1">
      <alignment vertical="center" wrapText="1"/>
    </xf>
    <xf numFmtId="0" fontId="20" fillId="2" borderId="1" xfId="0" applyFont="1" applyFill="1" applyBorder="1" applyAlignment="1">
      <alignment vertical="center" wrapText="1"/>
    </xf>
    <xf numFmtId="0" fontId="2" fillId="0" borderId="1" xfId="0" applyFont="1" applyBorder="1" applyAlignment="1">
      <alignment vertical="center" wrapText="1"/>
    </xf>
    <xf numFmtId="0" fontId="0" fillId="0" borderId="1" xfId="0" applyBorder="1" applyAlignment="1">
      <alignment horizontal="center" vertical="center" wrapText="1"/>
    </xf>
    <xf numFmtId="0" fontId="0" fillId="0" borderId="1" xfId="0" applyBorder="1" applyAlignment="1">
      <alignment horizontal="center"/>
    </xf>
    <xf numFmtId="0" fontId="0" fillId="0" borderId="2" xfId="0" applyBorder="1" applyAlignment="1">
      <alignment horizontal="center" wrapText="1"/>
    </xf>
    <xf numFmtId="0" fontId="0" fillId="0" borderId="3" xfId="0" applyBorder="1" applyAlignment="1">
      <alignment horizontal="center" wrapText="1"/>
    </xf>
    <xf numFmtId="0" fontId="0" fillId="0" borderId="1" xfId="0" applyBorder="1" applyAlignment="1">
      <alignment horizontal="center" vertical="top" wrapText="1"/>
    </xf>
    <xf numFmtId="0" fontId="0" fillId="0" borderId="2" xfId="0" applyBorder="1" applyAlignment="1">
      <alignment horizontal="center" vertical="center" wrapText="1"/>
    </xf>
    <xf numFmtId="0" fontId="0" fillId="0" borderId="3" xfId="0" applyBorder="1" applyAlignment="1">
      <alignment horizontal="center" vertical="center" wrapText="1"/>
    </xf>
    <xf numFmtId="0" fontId="0" fillId="0" borderId="4" xfId="0" applyBorder="1" applyAlignment="1">
      <alignment horizontal="center" vertical="center" wrapText="1"/>
    </xf>
    <xf numFmtId="0" fontId="0" fillId="0" borderId="1" xfId="0" applyBorder="1" applyAlignment="1">
      <alignment horizontal="center"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4" fillId="0" borderId="5" xfId="0" applyFont="1" applyBorder="1" applyAlignment="1">
      <alignment horizontal="center" vertical="center"/>
    </xf>
    <xf numFmtId="0" fontId="5" fillId="0" borderId="5" xfId="0" applyFont="1" applyBorder="1" applyAlignment="1">
      <alignment horizontal="center" vertical="center"/>
    </xf>
    <xf numFmtId="0" fontId="0" fillId="0" borderId="4" xfId="0" applyBorder="1" applyAlignment="1">
      <alignment horizontal="center" wrapText="1"/>
    </xf>
    <xf numFmtId="0" fontId="0" fillId="0" borderId="1" xfId="0" applyBorder="1" applyAlignment="1">
      <alignment horizontal="right" vertical="center"/>
    </xf>
    <xf numFmtId="0" fontId="0" fillId="0" borderId="1" xfId="0" applyBorder="1" applyAlignment="1">
      <alignment vertical="center"/>
    </xf>
    <xf numFmtId="0" fontId="17" fillId="0" borderId="1" xfId="0" applyFont="1" applyBorder="1" applyAlignment="1">
      <alignment vertical="center" wrapText="1"/>
    </xf>
    <xf numFmtId="0" fontId="17" fillId="0" borderId="4" xfId="0" applyFont="1" applyBorder="1" applyAlignment="1">
      <alignment vertical="center" wrapText="1"/>
    </xf>
    <xf numFmtId="0" fontId="7" fillId="4" borderId="0" xfId="0" applyFont="1" applyFill="1" applyAlignment="1">
      <alignment horizontal="left" vertical="center"/>
    </xf>
    <xf numFmtId="0" fontId="17" fillId="0" borderId="2" xfId="0" applyFont="1" applyBorder="1" applyAlignment="1">
      <alignment horizontal="left" vertical="center" wrapText="1"/>
    </xf>
    <xf numFmtId="0" fontId="17" fillId="0" borderId="4" xfId="0" applyFont="1" applyBorder="1" applyAlignment="1">
      <alignment horizontal="left" vertical="center" wrapText="1"/>
    </xf>
    <xf numFmtId="0" fontId="7" fillId="3" borderId="1" xfId="0" applyFont="1" applyFill="1" applyBorder="1" applyAlignment="1">
      <alignment horizontal="center" vertical="center"/>
    </xf>
    <xf numFmtId="0" fontId="7" fillId="5" borderId="1" xfId="0" applyFont="1" applyFill="1" applyBorder="1" applyAlignment="1">
      <alignment horizontal="center" vertical="center"/>
    </xf>
    <xf numFmtId="0" fontId="17" fillId="0" borderId="2" xfId="0" applyFont="1" applyBorder="1" applyAlignment="1">
      <alignment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vertical="center" wrapText="1"/>
    </xf>
    <xf numFmtId="0" fontId="2" fillId="0" borderId="4" xfId="0" applyFont="1" applyBorder="1" applyAlignment="1">
      <alignment vertical="center" wrapText="1"/>
    </xf>
    <xf numFmtId="0" fontId="8" fillId="0" borderId="2" xfId="0" applyFont="1" applyBorder="1" applyAlignment="1">
      <alignment horizontal="left" vertical="top" wrapText="1"/>
    </xf>
    <xf numFmtId="0" fontId="8" fillId="0" borderId="4" xfId="0" applyFont="1" applyBorder="1" applyAlignment="1">
      <alignment horizontal="left" vertical="top"/>
    </xf>
    <xf numFmtId="0" fontId="18" fillId="0" borderId="1" xfId="0" applyFont="1" applyBorder="1" applyAlignment="1">
      <alignment vertical="top" wrapText="1"/>
    </xf>
    <xf numFmtId="0" fontId="18" fillId="0" borderId="1" xfId="0" applyFont="1" applyBorder="1" applyAlignment="1">
      <alignment vertical="top"/>
    </xf>
  </cellXfs>
  <cellStyles count="3">
    <cellStyle name="Normal" xfId="0" builtinId="0"/>
    <cellStyle name="Porcentagem" xfId="2" builtinId="5"/>
    <cellStyle name="Vírgula"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2.xml"/><Relationship Id="rId10" Type="http://schemas.openxmlformats.org/officeDocument/2006/relationships/customXml" Target="../customXml/item1.xml"/><Relationship Id="rId4" Type="http://schemas.openxmlformats.org/officeDocument/2006/relationships/externalLink" Target="externalLinks/externalLink1.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pt-B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lineChart>
        <c:grouping val="standard"/>
        <c:varyColors val="0"/>
        <c:ser>
          <c:idx val="0"/>
          <c:order val="0"/>
          <c:tx>
            <c:strRef>
              <c:f>Planilha1!$A$3</c:f>
              <c:strCache>
                <c:ptCount val="1"/>
                <c:pt idx="0">
                  <c:v>Var NEE</c:v>
                </c:pt>
              </c:strCache>
            </c:strRef>
          </c:tx>
          <c:spPr>
            <a:ln w="28575" cap="rnd">
              <a:solidFill>
                <a:schemeClr val="accent1"/>
              </a:solidFill>
              <a:round/>
            </a:ln>
            <a:effectLst/>
          </c:spPr>
          <c:marker>
            <c:symbol val="none"/>
          </c:marker>
          <c:cat>
            <c:strRef>
              <c:f>Planilha1!$B$2:$D$2</c:f>
              <c:strCache>
                <c:ptCount val="3"/>
                <c:pt idx="0">
                  <c:v>Valor ano 2020</c:v>
                </c:pt>
                <c:pt idx="1">
                  <c:v>Valor ano 2021</c:v>
                </c:pt>
                <c:pt idx="2">
                  <c:v>Valor semestre 2022.1</c:v>
                </c:pt>
              </c:strCache>
            </c:strRef>
          </c:cat>
          <c:val>
            <c:numRef>
              <c:f>Planilha1!$B$3:$D$3</c:f>
              <c:numCache>
                <c:formatCode>General</c:formatCode>
                <c:ptCount val="3"/>
                <c:pt idx="0">
                  <c:v>825</c:v>
                </c:pt>
                <c:pt idx="1">
                  <c:v>1198</c:v>
                </c:pt>
                <c:pt idx="2">
                  <c:v>1096</c:v>
                </c:pt>
              </c:numCache>
            </c:numRef>
          </c:val>
          <c:smooth val="0"/>
          <c:extLst>
            <c:ext xmlns:c16="http://schemas.microsoft.com/office/drawing/2014/chart" uri="{C3380CC4-5D6E-409C-BE32-E72D297353CC}">
              <c16:uniqueId val="{00000000-AA26-4A12-828C-6FD6C0FC3824}"/>
            </c:ext>
          </c:extLst>
        </c:ser>
        <c:dLbls>
          <c:showLegendKey val="0"/>
          <c:showVal val="0"/>
          <c:showCatName val="0"/>
          <c:showSerName val="0"/>
          <c:showPercent val="0"/>
          <c:showBubbleSize val="0"/>
        </c:dLbls>
        <c:marker val="1"/>
        <c:smooth val="0"/>
        <c:axId val="99787439"/>
        <c:axId val="99780367"/>
      </c:lineChart>
      <c:lineChart>
        <c:grouping val="standard"/>
        <c:varyColors val="0"/>
        <c:ser>
          <c:idx val="1"/>
          <c:order val="1"/>
          <c:tx>
            <c:strRef>
              <c:f>Planilha1!$A$4</c:f>
              <c:strCache>
                <c:ptCount val="1"/>
                <c:pt idx="0">
                  <c:v>Var NTE</c:v>
                </c:pt>
              </c:strCache>
            </c:strRef>
          </c:tx>
          <c:spPr>
            <a:ln w="28575" cap="rnd">
              <a:solidFill>
                <a:schemeClr val="accent2"/>
              </a:solidFill>
              <a:round/>
            </a:ln>
            <a:effectLst/>
          </c:spPr>
          <c:marker>
            <c:symbol val="none"/>
          </c:marker>
          <c:val>
            <c:numRef>
              <c:f>Planilha1!$B$4:$D$4</c:f>
              <c:numCache>
                <c:formatCode>General</c:formatCode>
                <c:ptCount val="3"/>
                <c:pt idx="0">
                  <c:v>24550</c:v>
                </c:pt>
                <c:pt idx="1">
                  <c:v>24487</c:v>
                </c:pt>
                <c:pt idx="2">
                  <c:v>24125</c:v>
                </c:pt>
              </c:numCache>
            </c:numRef>
          </c:val>
          <c:smooth val="0"/>
          <c:extLst>
            <c:ext xmlns:c16="http://schemas.microsoft.com/office/drawing/2014/chart" uri="{C3380CC4-5D6E-409C-BE32-E72D297353CC}">
              <c16:uniqueId val="{00000001-AA26-4A12-828C-6FD6C0FC3824}"/>
            </c:ext>
          </c:extLst>
        </c:ser>
        <c:dLbls>
          <c:showLegendKey val="0"/>
          <c:showVal val="0"/>
          <c:showCatName val="0"/>
          <c:showSerName val="0"/>
          <c:showPercent val="0"/>
          <c:showBubbleSize val="0"/>
        </c:dLbls>
        <c:marker val="1"/>
        <c:smooth val="0"/>
        <c:axId val="99784111"/>
        <c:axId val="99763311"/>
      </c:lineChart>
      <c:catAx>
        <c:axId val="99787439"/>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99780367"/>
        <c:crosses val="autoZero"/>
        <c:auto val="1"/>
        <c:lblAlgn val="ctr"/>
        <c:lblOffset val="100"/>
        <c:noMultiLvlLbl val="0"/>
      </c:catAx>
      <c:valAx>
        <c:axId val="99780367"/>
        <c:scaling>
          <c:orientation val="minMax"/>
        </c:scaling>
        <c:delete val="0"/>
        <c:axPos val="l"/>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99787439"/>
        <c:crosses val="autoZero"/>
        <c:crossBetween val="between"/>
      </c:valAx>
      <c:valAx>
        <c:axId val="99763311"/>
        <c:scaling>
          <c:orientation val="minMax"/>
        </c:scaling>
        <c:delete val="0"/>
        <c:axPos val="r"/>
        <c:numFmt formatCode="General" sourceLinked="1"/>
        <c:majorTickMark val="out"/>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crossAx val="99784111"/>
        <c:crosses val="max"/>
        <c:crossBetween val="between"/>
      </c:valAx>
      <c:catAx>
        <c:axId val="99784111"/>
        <c:scaling>
          <c:orientation val="minMax"/>
        </c:scaling>
        <c:delete val="1"/>
        <c:axPos val="b"/>
        <c:majorTickMark val="out"/>
        <c:minorTickMark val="none"/>
        <c:tickLblPos val="nextTo"/>
        <c:crossAx val="99763311"/>
        <c:crosses val="autoZero"/>
        <c:auto val="1"/>
        <c:lblAlgn val="ctr"/>
        <c:lblOffset val="100"/>
        <c:noMultiLvlLbl val="0"/>
      </c:catAx>
      <c:spPr>
        <a:noFill/>
        <a:ln>
          <a:noFill/>
        </a:ln>
        <a:effectLst/>
      </c:spPr>
    </c:plotArea>
    <c:legend>
      <c:legendPos val="b"/>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pt-BR"/>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pt-BR"/>
    </a:p>
  </c:txPr>
  <c:printSettings>
    <c:headerFooter/>
    <c:pageMargins b="0.78740157499999996" l="0.511811024" r="0.511811024" t="0.78740157499999996" header="0.31496062000000002" footer="0.31496062000000002"/>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6</xdr:col>
      <xdr:colOff>28922</xdr:colOff>
      <xdr:row>2</xdr:row>
      <xdr:rowOff>80615</xdr:rowOff>
    </xdr:from>
    <xdr:to>
      <xdr:col>12</xdr:col>
      <xdr:colOff>434687</xdr:colOff>
      <xdr:row>10</xdr:row>
      <xdr:rowOff>98713</xdr:rowOff>
    </xdr:to>
    <xdr:graphicFrame macro="">
      <xdr:nvGraphicFramePr>
        <xdr:cNvPr id="3" name="Gráfico 2">
          <a:extLst>
            <a:ext uri="{FF2B5EF4-FFF2-40B4-BE49-F238E27FC236}">
              <a16:creationId xmlns:a16="http://schemas.microsoft.com/office/drawing/2014/main" id="{74FA5C9D-CF6B-A84D-6C40-C010F3B0432F}"/>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solan\Downloads\relatorio_2020.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solan\Downloads\Relatorio_variaveis_202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s>
    <sheetDataSet>
      <sheetData sheetId="0">
        <row r="1">
          <cell r="A1" t="str">
            <v>SIGLA</v>
          </cell>
          <cell r="B1" t="str">
            <v>VALOR IFRN</v>
          </cell>
        </row>
        <row r="2">
          <cell r="A2" t="str">
            <v>20RL_LOA</v>
          </cell>
          <cell r="B2">
            <v>51322996.780000001</v>
          </cell>
        </row>
        <row r="3">
          <cell r="A3" t="str">
            <v>A</v>
          </cell>
          <cell r="B3">
            <v>8</v>
          </cell>
        </row>
        <row r="4">
          <cell r="A4" t="str">
            <v>ACARAC</v>
          </cell>
          <cell r="B4">
            <v>20762</v>
          </cell>
        </row>
        <row r="5">
          <cell r="A5" t="str">
            <v>AC_OR</v>
          </cell>
          <cell r="B5">
            <v>5949</v>
          </cell>
        </row>
        <row r="6">
          <cell r="A6" t="str">
            <v>ADP_serv</v>
          </cell>
          <cell r="B6">
            <v>2</v>
          </cell>
        </row>
        <row r="7">
          <cell r="A7" t="str">
            <v>AEQ</v>
          </cell>
          <cell r="B7">
            <v>33134.230000000003</v>
          </cell>
        </row>
        <row r="8">
          <cell r="A8" t="str">
            <v>AEQ_DOCENTE</v>
          </cell>
          <cell r="B8">
            <v>2574.25</v>
          </cell>
        </row>
        <row r="9">
          <cell r="A9" t="str">
            <v>AEQ_PROEJA</v>
          </cell>
          <cell r="B9">
            <v>439.8</v>
          </cell>
        </row>
        <row r="10">
          <cell r="A10" t="str">
            <v>AEQ_TECNICO</v>
          </cell>
          <cell r="B10">
            <v>23934.23</v>
          </cell>
        </row>
        <row r="11">
          <cell r="A11" t="str">
            <v>AICOR_OR</v>
          </cell>
          <cell r="B11">
            <v>38329</v>
          </cell>
        </row>
        <row r="12">
          <cell r="A12" t="str">
            <v>AIC_OR</v>
          </cell>
          <cell r="B12">
            <v>18085</v>
          </cell>
        </row>
        <row r="13">
          <cell r="A13" t="str">
            <v>AI_OR</v>
          </cell>
          <cell r="B13">
            <v>17210</v>
          </cell>
        </row>
        <row r="14">
          <cell r="A14" t="str">
            <v>AMEAD_EX</v>
          </cell>
          <cell r="B14">
            <v>6963</v>
          </cell>
        </row>
        <row r="15">
          <cell r="A15" t="str">
            <v>AMEAD_OR</v>
          </cell>
          <cell r="B15">
            <v>5246</v>
          </cell>
        </row>
        <row r="16">
          <cell r="A16" t="str">
            <v>AMGRAD</v>
          </cell>
          <cell r="B16">
            <v>6342</v>
          </cell>
        </row>
        <row r="17">
          <cell r="A17" t="str">
            <v>AMGRAD_OR</v>
          </cell>
          <cell r="B17">
            <v>5670</v>
          </cell>
        </row>
        <row r="18">
          <cell r="A18" t="str">
            <v>AMTEC</v>
          </cell>
          <cell r="B18">
            <v>18208</v>
          </cell>
        </row>
        <row r="19">
          <cell r="A19" t="str">
            <v>AMTEC_OR</v>
          </cell>
          <cell r="B19">
            <v>17675</v>
          </cell>
        </row>
        <row r="20">
          <cell r="A20" t="str">
            <v>AM_EX</v>
          </cell>
          <cell r="B20">
            <v>7785</v>
          </cell>
        </row>
        <row r="21">
          <cell r="A21" t="str">
            <v>AM_OR</v>
          </cell>
          <cell r="B21">
            <v>33776</v>
          </cell>
        </row>
        <row r="22">
          <cell r="A22" t="str">
            <v>AM_OR_E1</v>
          </cell>
          <cell r="B22">
            <v>33776</v>
          </cell>
        </row>
        <row r="23">
          <cell r="A23" t="str">
            <v>APIs</v>
          </cell>
          <cell r="B23">
            <v>1</v>
          </cell>
        </row>
        <row r="24">
          <cell r="A24" t="str">
            <v>AR_OR</v>
          </cell>
          <cell r="B24">
            <v>1761</v>
          </cell>
        </row>
        <row r="25">
          <cell r="A25" t="str">
            <v>ATENDIDOS</v>
          </cell>
          <cell r="B25">
            <v>44397</v>
          </cell>
        </row>
        <row r="26">
          <cell r="A26" t="str">
            <v>ATENDIDOS_NEE</v>
          </cell>
          <cell r="B26">
            <v>944</v>
          </cell>
        </row>
        <row r="27">
          <cell r="A27" t="str">
            <v>ATS_15mais</v>
          </cell>
          <cell r="B27">
            <v>171</v>
          </cell>
        </row>
        <row r="28">
          <cell r="A28" t="str">
            <v>ATS_ate15</v>
          </cell>
          <cell r="B28">
            <v>420</v>
          </cell>
        </row>
        <row r="29">
          <cell r="A29" t="str">
            <v>ATS_total</v>
          </cell>
          <cell r="B29">
            <v>555</v>
          </cell>
        </row>
        <row r="30">
          <cell r="A30" t="str">
            <v>AVCARAC</v>
          </cell>
          <cell r="B30">
            <v>14501</v>
          </cell>
        </row>
        <row r="31">
          <cell r="A31" t="str">
            <v>AVCARAC_q</v>
          </cell>
          <cell r="B31">
            <v>5211.42</v>
          </cell>
        </row>
        <row r="32">
          <cell r="A32" t="str">
            <v>AiPA</v>
          </cell>
          <cell r="B32">
            <v>5</v>
          </cell>
        </row>
        <row r="33">
          <cell r="A33" t="str">
            <v>AiPE</v>
          </cell>
          <cell r="B33">
            <v>3</v>
          </cell>
        </row>
        <row r="34">
          <cell r="A34" t="str">
            <v>Al</v>
          </cell>
          <cell r="B34">
            <v>0</v>
          </cell>
        </row>
        <row r="35">
          <cell r="A35" t="str">
            <v>ApPA</v>
          </cell>
          <cell r="B35">
            <v>45</v>
          </cell>
        </row>
        <row r="36">
          <cell r="A36" t="str">
            <v>ApPE</v>
          </cell>
          <cell r="B36">
            <v>60</v>
          </cell>
        </row>
        <row r="37">
          <cell r="A37" t="str">
            <v>As</v>
          </cell>
          <cell r="B37">
            <v>0</v>
          </cell>
        </row>
        <row r="38">
          <cell r="A38" t="str">
            <v>CAPCOM_serv</v>
          </cell>
          <cell r="B38">
            <v>407</v>
          </cell>
        </row>
        <row r="39">
          <cell r="A39" t="str">
            <v>COEAD</v>
          </cell>
          <cell r="B39">
            <v>29</v>
          </cell>
        </row>
        <row r="40">
          <cell r="A40" t="str">
            <v>COEAD_OR</v>
          </cell>
          <cell r="B40">
            <v>25</v>
          </cell>
        </row>
        <row r="41">
          <cell r="A41" t="str">
            <v>COMP_serv</v>
          </cell>
          <cell r="B41">
            <v>587</v>
          </cell>
        </row>
        <row r="42">
          <cell r="A42" t="str">
            <v>CONCLUIDOS</v>
          </cell>
          <cell r="B42">
            <v>2162</v>
          </cell>
        </row>
        <row r="43">
          <cell r="A43" t="str">
            <v>CONCLUIDOS_NEE</v>
          </cell>
          <cell r="B43">
            <v>37</v>
          </cell>
        </row>
        <row r="44">
          <cell r="A44" t="str">
            <v>CONCLUIDOS_PRAZO</v>
          </cell>
          <cell r="B44">
            <v>574</v>
          </cell>
        </row>
        <row r="45">
          <cell r="A45" t="str">
            <v>CONTINUADOS_REGULARES</v>
          </cell>
          <cell r="B45">
            <v>34647</v>
          </cell>
        </row>
        <row r="46">
          <cell r="A46" t="str">
            <v>CONTINUADOS_REGULARES_NEE</v>
          </cell>
          <cell r="B46">
            <v>749.92</v>
          </cell>
        </row>
        <row r="47">
          <cell r="A47" t="str">
            <v>CONTINUADOS_RETIDOS</v>
          </cell>
          <cell r="B47">
            <v>4671</v>
          </cell>
        </row>
        <row r="48">
          <cell r="A48" t="str">
            <v>COPRES</v>
          </cell>
          <cell r="B48">
            <v>197</v>
          </cell>
        </row>
        <row r="49">
          <cell r="A49" t="str">
            <v>COPRES_CHEAD</v>
          </cell>
          <cell r="B49">
            <v>22</v>
          </cell>
        </row>
        <row r="50">
          <cell r="A50" t="str">
            <v>D</v>
          </cell>
          <cell r="B50">
            <v>540</v>
          </cell>
        </row>
        <row r="51">
          <cell r="A51" t="str">
            <v>D20SF</v>
          </cell>
          <cell r="B51">
            <v>20</v>
          </cell>
        </row>
        <row r="52">
          <cell r="A52" t="str">
            <v>D40SF</v>
          </cell>
          <cell r="B52">
            <v>113</v>
          </cell>
        </row>
        <row r="53">
          <cell r="A53" t="str">
            <v>DDESF</v>
          </cell>
          <cell r="B53">
            <v>1252</v>
          </cell>
        </row>
        <row r="54">
          <cell r="A54" t="str">
            <v>DEE</v>
          </cell>
          <cell r="B54">
            <v>614</v>
          </cell>
        </row>
        <row r="55">
          <cell r="A55" t="str">
            <v>DEST_EXEC</v>
          </cell>
          <cell r="B55">
            <v>15233324.08</v>
          </cell>
        </row>
        <row r="56">
          <cell r="A56" t="str">
            <v>DISCEE</v>
          </cell>
          <cell r="B56">
            <v>825</v>
          </cell>
        </row>
        <row r="57">
          <cell r="A57" t="str">
            <v>DO</v>
          </cell>
          <cell r="B57">
            <v>1626</v>
          </cell>
        </row>
        <row r="58">
          <cell r="A58" t="str">
            <v>DTs</v>
          </cell>
          <cell r="B58">
            <v>102</v>
          </cell>
        </row>
        <row r="59">
          <cell r="A59" t="str">
            <v>Dl</v>
          </cell>
          <cell r="B59">
            <v>127</v>
          </cell>
        </row>
        <row r="60">
          <cell r="A60" t="str">
            <v>Ds</v>
          </cell>
          <cell r="B60">
            <v>60</v>
          </cell>
        </row>
        <row r="61">
          <cell r="A61" t="str">
            <v>E</v>
          </cell>
          <cell r="B61">
            <v>89</v>
          </cell>
        </row>
        <row r="62">
          <cell r="A62" t="str">
            <v>EEFR_GERADA</v>
          </cell>
          <cell r="B62">
            <v>3032332.22</v>
          </cell>
        </row>
        <row r="63">
          <cell r="A63" t="str">
            <v>EET_CONS</v>
          </cell>
          <cell r="B63">
            <v>5364661.0599999996</v>
          </cell>
        </row>
        <row r="64">
          <cell r="A64" t="str">
            <v>EMPCESC</v>
          </cell>
          <cell r="B64">
            <v>72</v>
          </cell>
        </row>
        <row r="65">
          <cell r="A65" t="str">
            <v>EPIBID</v>
          </cell>
          <cell r="B65">
            <v>23</v>
          </cell>
        </row>
        <row r="66">
          <cell r="A66" t="str">
            <v>EPRP</v>
          </cell>
          <cell r="B66">
            <v>19</v>
          </cell>
        </row>
        <row r="67">
          <cell r="A67" t="str">
            <v>ETC</v>
          </cell>
          <cell r="B67">
            <v>390</v>
          </cell>
        </row>
        <row r="68">
          <cell r="A68" t="str">
            <v>EVADIDOS</v>
          </cell>
          <cell r="B68">
            <v>2917</v>
          </cell>
        </row>
        <row r="69">
          <cell r="A69" t="str">
            <v>El</v>
          </cell>
          <cell r="B69">
            <v>4.5999999999999996</v>
          </cell>
        </row>
        <row r="70">
          <cell r="A70" t="str">
            <v>Es</v>
          </cell>
          <cell r="B70">
            <v>0</v>
          </cell>
        </row>
        <row r="71">
          <cell r="A71" t="str">
            <v>Estg_dis</v>
          </cell>
          <cell r="B71">
            <v>340</v>
          </cell>
        </row>
        <row r="72">
          <cell r="A72" t="str">
            <v>G</v>
          </cell>
          <cell r="B72">
            <v>25</v>
          </cell>
        </row>
        <row r="73">
          <cell r="A73" t="str">
            <v>GCC</v>
          </cell>
          <cell r="B73">
            <v>36949778.659999996</v>
          </cell>
        </row>
        <row r="74">
          <cell r="A74" t="str">
            <v>GTO_LOA</v>
          </cell>
          <cell r="B74">
            <v>56405370.359999999</v>
          </cell>
        </row>
        <row r="75">
          <cell r="A75" t="str">
            <v>Gl</v>
          </cell>
          <cell r="B75">
            <v>2</v>
          </cell>
        </row>
        <row r="76">
          <cell r="A76" t="str">
            <v>Gs</v>
          </cell>
          <cell r="B76">
            <v>0</v>
          </cell>
        </row>
        <row r="77">
          <cell r="A77" t="str">
            <v>I</v>
          </cell>
          <cell r="B77">
            <v>57682</v>
          </cell>
        </row>
        <row r="78">
          <cell r="A78" t="str">
            <v>I&amp;M_UNID</v>
          </cell>
          <cell r="B78">
            <v>0</v>
          </cell>
        </row>
        <row r="79">
          <cell r="A79" t="str">
            <v>IDCI</v>
          </cell>
          <cell r="B79">
            <v>99.71</v>
          </cell>
        </row>
        <row r="80">
          <cell r="A80" t="str">
            <v>IDS</v>
          </cell>
          <cell r="B80">
            <v>99.99</v>
          </cell>
        </row>
        <row r="81">
          <cell r="A81" t="str">
            <v>IMI_rec</v>
          </cell>
          <cell r="B81">
            <v>0</v>
          </cell>
        </row>
        <row r="82">
          <cell r="A82" t="str">
            <v>IS</v>
          </cell>
          <cell r="B82">
            <v>4.3600000000000003</v>
          </cell>
        </row>
        <row r="83">
          <cell r="A83" t="str">
            <v>LOA_EXEC</v>
          </cell>
          <cell r="B83">
            <v>79657863.650000006</v>
          </cell>
        </row>
        <row r="84">
          <cell r="A84" t="str">
            <v>M</v>
          </cell>
          <cell r="B84">
            <v>881</v>
          </cell>
        </row>
        <row r="85">
          <cell r="A85" t="str">
            <v>MI_E1</v>
          </cell>
          <cell r="B85">
            <v>16</v>
          </cell>
        </row>
        <row r="86">
          <cell r="A86" t="str">
            <v>MI_disc</v>
          </cell>
          <cell r="B86">
            <v>1</v>
          </cell>
        </row>
        <row r="87">
          <cell r="A87" t="str">
            <v>MI_serv</v>
          </cell>
          <cell r="B87">
            <v>15</v>
          </cell>
        </row>
        <row r="88">
          <cell r="A88" t="str">
            <v>Ml</v>
          </cell>
          <cell r="B88">
            <v>133</v>
          </cell>
        </row>
        <row r="89">
          <cell r="A89" t="str">
            <v>Ms</v>
          </cell>
          <cell r="B89">
            <v>0</v>
          </cell>
        </row>
        <row r="90">
          <cell r="A90" t="str">
            <v>NA</v>
          </cell>
          <cell r="B90">
            <v>1632</v>
          </cell>
        </row>
        <row r="91">
          <cell r="A91" t="str">
            <v>NANE_ATENDIDAS</v>
          </cell>
          <cell r="B91">
            <v>957</v>
          </cell>
        </row>
        <row r="92">
          <cell r="A92" t="str">
            <v>NANE_SOLICITADAS</v>
          </cell>
          <cell r="B92">
            <v>959</v>
          </cell>
        </row>
        <row r="93">
          <cell r="A93" t="str">
            <v>NAs</v>
          </cell>
          <cell r="B93">
            <v>469</v>
          </cell>
        </row>
        <row r="94">
          <cell r="A94" t="str">
            <v>NEE</v>
          </cell>
          <cell r="B94">
            <v>748</v>
          </cell>
        </row>
        <row r="95">
          <cell r="A95" t="str">
            <v>NEE_ATENDIDOS</v>
          </cell>
          <cell r="B95">
            <v>640</v>
          </cell>
        </row>
        <row r="96">
          <cell r="A96" t="str">
            <v>NEPC</v>
          </cell>
          <cell r="B96">
            <v>0</v>
          </cell>
        </row>
        <row r="97">
          <cell r="A97" t="str">
            <v>NL</v>
          </cell>
          <cell r="B97">
            <v>1030</v>
          </cell>
        </row>
        <row r="98">
          <cell r="A98" t="str">
            <v>NLs</v>
          </cell>
          <cell r="B98">
            <v>324</v>
          </cell>
        </row>
        <row r="99">
          <cell r="A99" t="str">
            <v>NR</v>
          </cell>
          <cell r="B99">
            <v>291</v>
          </cell>
        </row>
        <row r="100">
          <cell r="A100" t="str">
            <v>NRPI</v>
          </cell>
          <cell r="B100">
            <v>25</v>
          </cell>
        </row>
        <row r="101">
          <cell r="A101" t="str">
            <v>NRs</v>
          </cell>
          <cell r="B101">
            <v>203</v>
          </cell>
        </row>
        <row r="102">
          <cell r="A102" t="str">
            <v>NT</v>
          </cell>
          <cell r="B102">
            <v>1452</v>
          </cell>
        </row>
        <row r="103">
          <cell r="A103" t="str">
            <v>NTEP</v>
          </cell>
          <cell r="B103">
            <v>0</v>
          </cell>
        </row>
        <row r="104">
          <cell r="A104" t="str">
            <v>NTs</v>
          </cell>
          <cell r="B104">
            <v>387</v>
          </cell>
        </row>
        <row r="105">
          <cell r="A105" t="str">
            <v>PAS</v>
          </cell>
          <cell r="B105">
            <v>161</v>
          </cell>
        </row>
        <row r="106">
          <cell r="A106" t="str">
            <v>PCI</v>
          </cell>
          <cell r="B106">
            <v>6</v>
          </cell>
        </row>
        <row r="107">
          <cell r="A107" t="str">
            <v>PDInfra_UNID</v>
          </cell>
          <cell r="B107">
            <v>2</v>
          </cell>
        </row>
        <row r="108">
          <cell r="A108" t="str">
            <v>PEI_AP</v>
          </cell>
          <cell r="B108">
            <v>21</v>
          </cell>
        </row>
        <row r="109">
          <cell r="A109" t="str">
            <v>PEI_serv_disc</v>
          </cell>
          <cell r="B109">
            <v>0</v>
          </cell>
        </row>
        <row r="110">
          <cell r="A110" t="str">
            <v>PEX</v>
          </cell>
          <cell r="B110">
            <v>219</v>
          </cell>
        </row>
        <row r="111">
          <cell r="A111" t="str">
            <v>PPI</v>
          </cell>
          <cell r="B111">
            <v>509</v>
          </cell>
        </row>
        <row r="112">
          <cell r="A112" t="str">
            <v>PPM</v>
          </cell>
          <cell r="B112">
            <v>442</v>
          </cell>
        </row>
        <row r="113">
          <cell r="A113" t="str">
            <v>PPMMit</v>
          </cell>
          <cell r="B113">
            <v>0</v>
          </cell>
        </row>
        <row r="114">
          <cell r="A114" t="str">
            <v>PPRC</v>
          </cell>
          <cell r="B114">
            <v>442</v>
          </cell>
        </row>
        <row r="115">
          <cell r="A115" t="str">
            <v>PREVISTOS</v>
          </cell>
          <cell r="B115">
            <v>19826</v>
          </cell>
        </row>
        <row r="116">
          <cell r="A116" t="str">
            <v>Papr_dis</v>
          </cell>
          <cell r="B116">
            <v>155</v>
          </cell>
        </row>
        <row r="117">
          <cell r="A117" t="str">
            <v>Percep</v>
          </cell>
          <cell r="B117">
            <v>3.1</v>
          </cell>
        </row>
        <row r="118">
          <cell r="A118" t="str">
            <v>QPPE</v>
          </cell>
          <cell r="B118">
            <v>42</v>
          </cell>
        </row>
        <row r="119">
          <cell r="A119" t="str">
            <v>RECCAPT</v>
          </cell>
          <cell r="B119">
            <v>2196414.0699999998</v>
          </cell>
        </row>
        <row r="120">
          <cell r="A120" t="str">
            <v>RFP_faixa_1</v>
          </cell>
          <cell r="B120">
            <v>12139</v>
          </cell>
        </row>
        <row r="121">
          <cell r="A121" t="str">
            <v>RFP_faixa_2</v>
          </cell>
          <cell r="B121">
            <v>5314</v>
          </cell>
        </row>
        <row r="122">
          <cell r="A122" t="str">
            <v>RFP_faixa_3</v>
          </cell>
          <cell r="B122">
            <v>1864</v>
          </cell>
        </row>
        <row r="123">
          <cell r="A123" t="str">
            <v>RFP_faixa_4</v>
          </cell>
          <cell r="B123">
            <v>646</v>
          </cell>
        </row>
        <row r="124">
          <cell r="A124" t="str">
            <v>RFP_faixa_5</v>
          </cell>
          <cell r="B124">
            <v>325</v>
          </cell>
        </row>
        <row r="125">
          <cell r="A125" t="str">
            <v>RFP_faixa_6</v>
          </cell>
          <cell r="B125">
            <v>198</v>
          </cell>
        </row>
        <row r="126">
          <cell r="A126" t="str">
            <v>RFP_faixa_7</v>
          </cell>
          <cell r="B126">
            <v>557</v>
          </cell>
        </row>
        <row r="127">
          <cell r="A127" t="str">
            <v>SAP</v>
          </cell>
          <cell r="B127">
            <v>2675</v>
          </cell>
        </row>
        <row r="128">
          <cell r="A128" t="str">
            <v>SAP_E1</v>
          </cell>
          <cell r="B128">
            <v>2674</v>
          </cell>
        </row>
        <row r="129">
          <cell r="A129" t="str">
            <v>SAPs</v>
          </cell>
          <cell r="B129">
            <v>61</v>
          </cell>
        </row>
        <row r="130">
          <cell r="A130" t="str">
            <v>TAE</v>
          </cell>
          <cell r="B130">
            <v>1158</v>
          </cell>
        </row>
        <row r="131">
          <cell r="A131" t="str">
            <v>TAEE</v>
          </cell>
          <cell r="B131">
            <v>135</v>
          </cell>
        </row>
        <row r="132">
          <cell r="A132" t="str">
            <v>TCCl</v>
          </cell>
          <cell r="B132">
            <v>768</v>
          </cell>
        </row>
        <row r="133">
          <cell r="A133" t="str">
            <v>UNID</v>
          </cell>
          <cell r="B133">
            <v>23</v>
          </cell>
        </row>
        <row r="134">
          <cell r="A134" t="str">
            <v>VIS</v>
          </cell>
          <cell r="B134">
            <v>120</v>
          </cell>
        </row>
        <row r="135">
          <cell r="A135" t="str">
            <v>VO</v>
          </cell>
          <cell r="B135">
            <v>19009</v>
          </cell>
        </row>
        <row r="136">
          <cell r="A136" t="str">
            <v>fGCI</v>
          </cell>
          <cell r="B136">
            <v>16763634.43</v>
          </cell>
        </row>
        <row r="137">
          <cell r="A137" t="str">
            <v>fGCO</v>
          </cell>
          <cell r="B137">
            <v>569500377.25999999</v>
          </cell>
        </row>
        <row r="138">
          <cell r="A138" t="str">
            <v>fGOC</v>
          </cell>
          <cell r="B138">
            <v>76085394.090000004</v>
          </cell>
        </row>
        <row r="139">
          <cell r="A139" t="str">
            <v>fGPE</v>
          </cell>
          <cell r="B139">
            <v>562792949.78999996</v>
          </cell>
        </row>
        <row r="140">
          <cell r="A140" t="str">
            <v>fGTO</v>
          </cell>
          <cell r="B140">
            <v>657696288.51999998</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1"/>
    </sheetNames>
    <sheetDataSet>
      <sheetData sheetId="0">
        <row r="1">
          <cell r="A1" t="str">
            <v>SIGLA</v>
          </cell>
          <cell r="B1" t="str">
            <v>VALOR IFRN</v>
          </cell>
        </row>
        <row r="2">
          <cell r="A2" t="str">
            <v>UNID</v>
          </cell>
          <cell r="B2">
            <v>23</v>
          </cell>
        </row>
        <row r="3">
          <cell r="A3" t="str">
            <v>MI_E1</v>
          </cell>
          <cell r="B3">
            <v>243</v>
          </cell>
        </row>
        <row r="4">
          <cell r="A4" t="str">
            <v>IDCI</v>
          </cell>
          <cell r="B4">
            <v>99.73</v>
          </cell>
        </row>
        <row r="5">
          <cell r="A5" t="str">
            <v>EET_CONS</v>
          </cell>
          <cell r="B5">
            <v>4467909.88</v>
          </cell>
        </row>
        <row r="6">
          <cell r="A6" t="str">
            <v>EEFR_GERADA</v>
          </cell>
          <cell r="B6">
            <v>3655410.47</v>
          </cell>
        </row>
        <row r="7">
          <cell r="A7" t="str">
            <v>IDS</v>
          </cell>
          <cell r="B7">
            <v>99.9</v>
          </cell>
        </row>
        <row r="8">
          <cell r="A8" t="str">
            <v>CAPCOM_serv</v>
          </cell>
          <cell r="B8">
            <v>1230</v>
          </cell>
        </row>
        <row r="9">
          <cell r="A9" t="str">
            <v>COMP_serv</v>
          </cell>
          <cell r="B9">
            <v>1000</v>
          </cell>
        </row>
        <row r="10">
          <cell r="A10" t="str">
            <v>PDInfra_UNID</v>
          </cell>
          <cell r="B10">
            <v>2</v>
          </cell>
        </row>
        <row r="11">
          <cell r="A11" t="str">
            <v>I&amp;M_UNID</v>
          </cell>
          <cell r="B11">
            <v>2</v>
          </cell>
        </row>
        <row r="12">
          <cell r="A12" t="str">
            <v>ApPE</v>
          </cell>
          <cell r="B12">
            <v>55</v>
          </cell>
        </row>
        <row r="13">
          <cell r="A13" t="str">
            <v>ApPA</v>
          </cell>
          <cell r="B13">
            <v>48</v>
          </cell>
        </row>
        <row r="14">
          <cell r="A14" t="str">
            <v>AiPE</v>
          </cell>
          <cell r="B14">
            <v>6</v>
          </cell>
        </row>
        <row r="15">
          <cell r="A15" t="str">
            <v>AiPA</v>
          </cell>
          <cell r="B15">
            <v>4</v>
          </cell>
        </row>
        <row r="16">
          <cell r="A16" t="str">
            <v>NTs</v>
          </cell>
          <cell r="B16">
            <v>151</v>
          </cell>
        </row>
        <row r="17">
          <cell r="A17" t="str">
            <v>NRs</v>
          </cell>
          <cell r="B17">
            <v>79</v>
          </cell>
        </row>
        <row r="18">
          <cell r="A18" t="str">
            <v>NLs</v>
          </cell>
          <cell r="B18">
            <v>226</v>
          </cell>
        </row>
        <row r="19">
          <cell r="A19" t="str">
            <v>NAs</v>
          </cell>
          <cell r="B19">
            <v>320</v>
          </cell>
        </row>
        <row r="20">
          <cell r="A20" t="str">
            <v>QPPE</v>
          </cell>
          <cell r="B20">
            <v>44</v>
          </cell>
        </row>
        <row r="21">
          <cell r="A21" t="str">
            <v>PEI_AP</v>
          </cell>
          <cell r="B21">
            <v>22</v>
          </cell>
        </row>
        <row r="22">
          <cell r="A22" t="str">
            <v>NRPI</v>
          </cell>
          <cell r="B22">
            <v>34</v>
          </cell>
        </row>
        <row r="23">
          <cell r="A23" t="str">
            <v>APIs</v>
          </cell>
          <cell r="B23">
            <v>0</v>
          </cell>
        </row>
        <row r="24">
          <cell r="A24" t="str">
            <v>PEI_serv_disc</v>
          </cell>
          <cell r="B24">
            <v>12</v>
          </cell>
        </row>
        <row r="25">
          <cell r="A25" t="str">
            <v>PCI</v>
          </cell>
          <cell r="B25">
            <v>17</v>
          </cell>
        </row>
        <row r="26">
          <cell r="A26" t="str">
            <v>PPRC</v>
          </cell>
          <cell r="B26">
            <v>1206</v>
          </cell>
        </row>
        <row r="27">
          <cell r="A27" t="str">
            <v>PPMMit</v>
          </cell>
          <cell r="B27">
            <v>78</v>
          </cell>
        </row>
        <row r="28">
          <cell r="A28" t="str">
            <v>PPM</v>
          </cell>
          <cell r="B28">
            <v>1206</v>
          </cell>
        </row>
        <row r="29">
          <cell r="A29" t="str">
            <v>NTEP</v>
          </cell>
          <cell r="B29">
            <v>0</v>
          </cell>
        </row>
        <row r="30">
          <cell r="A30" t="str">
            <v>NEPC</v>
          </cell>
          <cell r="B30">
            <v>0</v>
          </cell>
        </row>
        <row r="31">
          <cell r="A31" t="str">
            <v>SAPs</v>
          </cell>
          <cell r="B31">
            <v>48</v>
          </cell>
        </row>
        <row r="32">
          <cell r="A32" t="str">
            <v>Percep</v>
          </cell>
          <cell r="B32">
            <v>0</v>
          </cell>
        </row>
        <row r="33">
          <cell r="A33" t="str">
            <v>Ms</v>
          </cell>
          <cell r="B33">
            <v>19</v>
          </cell>
        </row>
        <row r="34">
          <cell r="A34" t="str">
            <v>Gs</v>
          </cell>
          <cell r="B34">
            <v>0</v>
          </cell>
        </row>
        <row r="35">
          <cell r="A35" t="str">
            <v>Es</v>
          </cell>
          <cell r="B35">
            <v>0</v>
          </cell>
        </row>
        <row r="36">
          <cell r="A36" t="str">
            <v>Ds</v>
          </cell>
          <cell r="B36">
            <v>47</v>
          </cell>
        </row>
        <row r="37">
          <cell r="A37" t="str">
            <v>As</v>
          </cell>
          <cell r="B37">
            <v>0</v>
          </cell>
        </row>
        <row r="38">
          <cell r="A38" t="str">
            <v>MI_serv</v>
          </cell>
          <cell r="B38">
            <v>27</v>
          </cell>
        </row>
        <row r="39">
          <cell r="A39" t="str">
            <v>MI_disc</v>
          </cell>
          <cell r="B39">
            <v>216</v>
          </cell>
        </row>
        <row r="40">
          <cell r="A40" t="str">
            <v>IMI_rec</v>
          </cell>
          <cell r="B40">
            <v>77</v>
          </cell>
        </row>
        <row r="41">
          <cell r="A41" t="str">
            <v>NANE_SOLICITADAS</v>
          </cell>
          <cell r="B41">
            <v>1932</v>
          </cell>
        </row>
        <row r="42">
          <cell r="A42" t="str">
            <v>NANE_ATENDIDAS</v>
          </cell>
          <cell r="B42">
            <v>1765</v>
          </cell>
        </row>
        <row r="43">
          <cell r="A43" t="str">
            <v>NEE_ATENDIDOS</v>
          </cell>
          <cell r="B43">
            <v>758</v>
          </cell>
        </row>
        <row r="44">
          <cell r="A44" t="str">
            <v>NEE</v>
          </cell>
          <cell r="B44">
            <v>909</v>
          </cell>
        </row>
        <row r="45">
          <cell r="A45" t="str">
            <v>AVCARAC_q</v>
          </cell>
          <cell r="B45">
            <v>4449</v>
          </cell>
        </row>
        <row r="46">
          <cell r="A46" t="str">
            <v>AVCARAC</v>
          </cell>
          <cell r="B46">
            <v>11427</v>
          </cell>
        </row>
        <row r="47">
          <cell r="A47" t="str">
            <v>ACARAC</v>
          </cell>
          <cell r="B47">
            <v>21647</v>
          </cell>
        </row>
        <row r="48">
          <cell r="A48" t="str">
            <v>ATENDIDOS_NEE</v>
          </cell>
          <cell r="B48">
            <v>899</v>
          </cell>
        </row>
        <row r="49">
          <cell r="A49" t="str">
            <v>CONTINUADOS_REGULARES_NEE</v>
          </cell>
          <cell r="B49">
            <v>736</v>
          </cell>
        </row>
        <row r="50">
          <cell r="A50" t="str">
            <v>CONCLUIDOS_NEE</v>
          </cell>
          <cell r="B50">
            <v>23</v>
          </cell>
        </row>
        <row r="51">
          <cell r="A51" t="str">
            <v>TCCl</v>
          </cell>
          <cell r="B51">
            <v>555</v>
          </cell>
        </row>
        <row r="52">
          <cell r="A52" t="str">
            <v>IS</v>
          </cell>
          <cell r="B52">
            <v>0</v>
          </cell>
        </row>
        <row r="53">
          <cell r="A53" t="str">
            <v>Gl</v>
          </cell>
          <cell r="B53">
            <v>1</v>
          </cell>
        </row>
        <row r="54">
          <cell r="A54" t="str">
            <v>EPRP</v>
          </cell>
          <cell r="B54">
            <v>16</v>
          </cell>
        </row>
        <row r="55">
          <cell r="A55" t="str">
            <v>EPIBID</v>
          </cell>
          <cell r="B55">
            <v>26</v>
          </cell>
        </row>
        <row r="56">
          <cell r="A56" t="str">
            <v>Ml</v>
          </cell>
          <cell r="B56">
            <v>139</v>
          </cell>
        </row>
        <row r="57">
          <cell r="A57" t="str">
            <v>El</v>
          </cell>
          <cell r="B57">
            <v>0</v>
          </cell>
        </row>
        <row r="58">
          <cell r="A58" t="str">
            <v>Dl</v>
          </cell>
          <cell r="B58">
            <v>112</v>
          </cell>
        </row>
        <row r="59">
          <cell r="A59" t="str">
            <v>COPRES_CHEAD</v>
          </cell>
          <cell r="B59">
            <v>12</v>
          </cell>
        </row>
        <row r="60">
          <cell r="A60" t="str">
            <v>Al</v>
          </cell>
          <cell r="B60">
            <v>1</v>
          </cell>
        </row>
        <row r="61">
          <cell r="A61" t="str">
            <v>fGCO</v>
          </cell>
          <cell r="B61">
            <v>570821282.37</v>
          </cell>
        </row>
        <row r="62">
          <cell r="A62" t="str">
            <v>fGCI</v>
          </cell>
          <cell r="B62">
            <v>19288701.550000001</v>
          </cell>
        </row>
        <row r="63">
          <cell r="A63" t="str">
            <v>fGOC</v>
          </cell>
          <cell r="B63">
            <v>59404984.119999997</v>
          </cell>
        </row>
        <row r="64">
          <cell r="A64" t="str">
            <v>fGTO</v>
          </cell>
          <cell r="B64">
            <v>667114485.45000005</v>
          </cell>
        </row>
        <row r="65">
          <cell r="A65" t="str">
            <v>fGPE</v>
          </cell>
          <cell r="B65">
            <v>589447528.91999996</v>
          </cell>
        </row>
        <row r="66">
          <cell r="A66" t="str">
            <v>GTO_LOA</v>
          </cell>
          <cell r="B66">
            <v>57916666.689999998</v>
          </cell>
        </row>
        <row r="67">
          <cell r="A67" t="str">
            <v>GCC</v>
          </cell>
          <cell r="B67">
            <v>28270168.899999999</v>
          </cell>
        </row>
        <row r="68">
          <cell r="A68" t="str">
            <v>20RL_LOA</v>
          </cell>
          <cell r="B68">
            <v>47383779.649999999</v>
          </cell>
        </row>
        <row r="69">
          <cell r="A69" t="str">
            <v>RECCAPT</v>
          </cell>
          <cell r="B69">
            <v>256729.54</v>
          </cell>
        </row>
        <row r="70">
          <cell r="A70" t="str">
            <v>LOA_EXEC</v>
          </cell>
          <cell r="B70">
            <v>70721833.799999997</v>
          </cell>
        </row>
        <row r="71">
          <cell r="A71" t="str">
            <v>DEST_EXEC</v>
          </cell>
          <cell r="B71">
            <v>8078471.8700000001</v>
          </cell>
        </row>
        <row r="72">
          <cell r="A72" t="str">
            <v>DTs</v>
          </cell>
          <cell r="B72">
            <v>61</v>
          </cell>
        </row>
        <row r="73">
          <cell r="A73" t="str">
            <v>PPI</v>
          </cell>
          <cell r="B73">
            <v>602</v>
          </cell>
        </row>
        <row r="74">
          <cell r="A74" t="str">
            <v>ETC</v>
          </cell>
          <cell r="B74">
            <v>641</v>
          </cell>
        </row>
        <row r="75">
          <cell r="A75" t="str">
            <v>TAE</v>
          </cell>
          <cell r="B75">
            <v>1168</v>
          </cell>
        </row>
        <row r="76">
          <cell r="A76" t="str">
            <v>SAP_E1</v>
          </cell>
          <cell r="B76">
            <v>2692</v>
          </cell>
        </row>
        <row r="77">
          <cell r="A77" t="str">
            <v>SAP</v>
          </cell>
          <cell r="B77">
            <v>2692</v>
          </cell>
        </row>
        <row r="78">
          <cell r="A78" t="str">
            <v>ATS_total</v>
          </cell>
          <cell r="B78">
            <v>453</v>
          </cell>
        </row>
        <row r="79">
          <cell r="A79" t="str">
            <v>ATS_ate15</v>
          </cell>
          <cell r="B79">
            <v>301</v>
          </cell>
        </row>
        <row r="80">
          <cell r="A80" t="str">
            <v>ATS_15mais</v>
          </cell>
          <cell r="B80">
            <v>152</v>
          </cell>
        </row>
        <row r="81">
          <cell r="A81" t="str">
            <v>ADP_serv</v>
          </cell>
          <cell r="B81">
            <v>0</v>
          </cell>
        </row>
        <row r="82">
          <cell r="A82" t="str">
            <v>AM_OR_E1</v>
          </cell>
          <cell r="B82">
            <v>31410</v>
          </cell>
        </row>
        <row r="83">
          <cell r="A83" t="str">
            <v>Papr_dis</v>
          </cell>
          <cell r="B83">
            <v>331</v>
          </cell>
        </row>
        <row r="84">
          <cell r="A84" t="str">
            <v>Estg_dis</v>
          </cell>
          <cell r="B84">
            <v>773</v>
          </cell>
        </row>
        <row r="85">
          <cell r="A85" t="str">
            <v>VIS</v>
          </cell>
          <cell r="B85">
            <v>317</v>
          </cell>
        </row>
        <row r="86">
          <cell r="A86" t="str">
            <v>PAS</v>
          </cell>
          <cell r="B86">
            <v>196</v>
          </cell>
        </row>
        <row r="87">
          <cell r="A87" t="str">
            <v>PEX</v>
          </cell>
          <cell r="B87">
            <v>310</v>
          </cell>
        </row>
        <row r="88">
          <cell r="A88" t="str">
            <v>EMPCESC</v>
          </cell>
          <cell r="B88">
            <v>92</v>
          </cell>
        </row>
        <row r="89">
          <cell r="A89" t="str">
            <v>RFP_faixa_7</v>
          </cell>
          <cell r="B89">
            <v>528</v>
          </cell>
        </row>
        <row r="90">
          <cell r="A90" t="str">
            <v>RFP_faixa_6</v>
          </cell>
          <cell r="B90">
            <v>121</v>
          </cell>
        </row>
        <row r="91">
          <cell r="A91" t="str">
            <v>RFP_faixa_5</v>
          </cell>
          <cell r="B91">
            <v>284</v>
          </cell>
        </row>
        <row r="92">
          <cell r="A92" t="str">
            <v>RFP_faixa_4</v>
          </cell>
          <cell r="B92">
            <v>450</v>
          </cell>
        </row>
        <row r="93">
          <cell r="A93" t="str">
            <v>RFP_faixa_3</v>
          </cell>
          <cell r="B93">
            <v>1265</v>
          </cell>
        </row>
        <row r="94">
          <cell r="A94" t="str">
            <v>RFP_faixa_2</v>
          </cell>
          <cell r="B94">
            <v>3758</v>
          </cell>
        </row>
        <row r="95">
          <cell r="A95" t="str">
            <v>RFP_faixa_1</v>
          </cell>
          <cell r="B95">
            <v>10377</v>
          </cell>
        </row>
        <row r="96">
          <cell r="A96" t="str">
            <v>COEAD_OR</v>
          </cell>
          <cell r="B96">
            <v>18</v>
          </cell>
        </row>
        <row r="97">
          <cell r="A97" t="str">
            <v>D</v>
          </cell>
          <cell r="B97">
            <v>575</v>
          </cell>
        </row>
        <row r="98">
          <cell r="A98" t="str">
            <v>AMGRAD_OR</v>
          </cell>
          <cell r="B98">
            <v>5733</v>
          </cell>
        </row>
        <row r="99">
          <cell r="A99" t="str">
            <v>AM_OR</v>
          </cell>
          <cell r="B99">
            <v>31410</v>
          </cell>
        </row>
        <row r="100">
          <cell r="A100" t="str">
            <v>AM_EX</v>
          </cell>
          <cell r="B100">
            <v>2964</v>
          </cell>
        </row>
        <row r="101">
          <cell r="A101" t="str">
            <v>NA</v>
          </cell>
          <cell r="B101">
            <v>1820</v>
          </cell>
        </row>
        <row r="102">
          <cell r="A102" t="str">
            <v>NT</v>
          </cell>
          <cell r="B102">
            <v>1041</v>
          </cell>
        </row>
        <row r="103">
          <cell r="A103" t="str">
            <v>NR</v>
          </cell>
          <cell r="B103">
            <v>228</v>
          </cell>
        </row>
        <row r="104">
          <cell r="A104" t="str">
            <v>NL</v>
          </cell>
          <cell r="B104">
            <v>1143</v>
          </cell>
        </row>
        <row r="105">
          <cell r="A105" t="str">
            <v>DO</v>
          </cell>
          <cell r="B105">
            <v>1655</v>
          </cell>
        </row>
        <row r="106">
          <cell r="A106" t="str">
            <v>DEE</v>
          </cell>
          <cell r="B106">
            <v>573</v>
          </cell>
        </row>
        <row r="107">
          <cell r="A107" t="str">
            <v>VO</v>
          </cell>
          <cell r="B107">
            <v>9893</v>
          </cell>
        </row>
        <row r="108">
          <cell r="A108" t="str">
            <v>E</v>
          </cell>
          <cell r="B108">
            <v>81</v>
          </cell>
        </row>
        <row r="109">
          <cell r="A109" t="str">
            <v>A</v>
          </cell>
          <cell r="B109">
            <v>4</v>
          </cell>
        </row>
        <row r="110">
          <cell r="A110" t="str">
            <v>M</v>
          </cell>
          <cell r="B110">
            <v>855</v>
          </cell>
        </row>
        <row r="111">
          <cell r="A111" t="str">
            <v>G</v>
          </cell>
          <cell r="B111">
            <v>16</v>
          </cell>
        </row>
        <row r="112">
          <cell r="A112" t="str">
            <v>AR_OR</v>
          </cell>
          <cell r="B112">
            <v>3717</v>
          </cell>
        </row>
        <row r="113">
          <cell r="A113" t="str">
            <v>AIC_OR</v>
          </cell>
          <cell r="B113">
            <v>15119</v>
          </cell>
        </row>
        <row r="114">
          <cell r="A114" t="str">
            <v>DISCEE</v>
          </cell>
          <cell r="B114">
            <v>1198</v>
          </cell>
        </row>
        <row r="115">
          <cell r="A115" t="str">
            <v>TAEE</v>
          </cell>
          <cell r="B115">
            <v>106</v>
          </cell>
        </row>
        <row r="116">
          <cell r="A116" t="str">
            <v>AEQ</v>
          </cell>
          <cell r="B116">
            <v>31697.31</v>
          </cell>
        </row>
        <row r="117">
          <cell r="A117" t="str">
            <v>I</v>
          </cell>
          <cell r="B117">
            <v>51353</v>
          </cell>
        </row>
        <row r="118">
          <cell r="A118" t="str">
            <v>AEQ_DOCENTE</v>
          </cell>
          <cell r="B118">
            <v>3185.83</v>
          </cell>
        </row>
        <row r="119">
          <cell r="A119" t="str">
            <v>AEQ_TECNICO</v>
          </cell>
          <cell r="B119">
            <v>23629.599999999999</v>
          </cell>
        </row>
        <row r="120">
          <cell r="A120" t="str">
            <v>AEQ_PROEJA</v>
          </cell>
          <cell r="B120">
            <v>415.23</v>
          </cell>
        </row>
        <row r="121">
          <cell r="A121" t="str">
            <v>AICOR_OR</v>
          </cell>
          <cell r="B121">
            <v>43394</v>
          </cell>
        </row>
        <row r="122">
          <cell r="A122" t="str">
            <v>COEAD</v>
          </cell>
          <cell r="B122">
            <v>22</v>
          </cell>
        </row>
        <row r="123">
          <cell r="A123" t="str">
            <v>COPRES</v>
          </cell>
          <cell r="B123">
            <v>191</v>
          </cell>
        </row>
        <row r="124">
          <cell r="A124" t="str">
            <v>AI_OR</v>
          </cell>
          <cell r="B124">
            <v>15333</v>
          </cell>
        </row>
        <row r="125">
          <cell r="A125" t="str">
            <v>AMGRAD</v>
          </cell>
          <cell r="B125">
            <v>6308</v>
          </cell>
        </row>
        <row r="126">
          <cell r="A126" t="str">
            <v>AMEAD_OR</v>
          </cell>
          <cell r="B126">
            <v>1300</v>
          </cell>
        </row>
        <row r="127">
          <cell r="A127" t="str">
            <v>AMEAD_EX</v>
          </cell>
          <cell r="B127">
            <v>1897</v>
          </cell>
        </row>
        <row r="128">
          <cell r="A128" t="str">
            <v>AMTEC_OR</v>
          </cell>
          <cell r="B128">
            <v>17514</v>
          </cell>
        </row>
        <row r="129">
          <cell r="A129" t="str">
            <v>AMTEC</v>
          </cell>
          <cell r="B129">
            <v>18179</v>
          </cell>
        </row>
        <row r="130">
          <cell r="A130" t="str">
            <v>D20SF</v>
          </cell>
          <cell r="B130">
            <v>19</v>
          </cell>
        </row>
        <row r="131">
          <cell r="A131" t="str">
            <v>D40SF</v>
          </cell>
          <cell r="B131">
            <v>142</v>
          </cell>
        </row>
        <row r="132">
          <cell r="A132" t="str">
            <v>DDESF</v>
          </cell>
          <cell r="B132">
            <v>1256</v>
          </cell>
        </row>
        <row r="133">
          <cell r="A133" t="str">
            <v>AC_OR</v>
          </cell>
          <cell r="B133">
            <v>9442</v>
          </cell>
        </row>
        <row r="134">
          <cell r="A134" t="str">
            <v>PREVISTOS</v>
          </cell>
          <cell r="B134">
            <v>14080</v>
          </cell>
        </row>
        <row r="135">
          <cell r="A135" t="str">
            <v>EVADIDOS</v>
          </cell>
          <cell r="B135">
            <v>3247</v>
          </cell>
        </row>
        <row r="136">
          <cell r="A136" t="str">
            <v>CONCLUIDOS_PRAZO</v>
          </cell>
          <cell r="B136">
            <v>3216</v>
          </cell>
        </row>
        <row r="137">
          <cell r="A137" t="str">
            <v>CONCLUIDOS</v>
          </cell>
          <cell r="B137">
            <v>3831</v>
          </cell>
        </row>
        <row r="138">
          <cell r="A138" t="str">
            <v>ATENDIDOS</v>
          </cell>
          <cell r="B138">
            <v>38131</v>
          </cell>
        </row>
        <row r="139">
          <cell r="A139" t="str">
            <v>CONTINUADOS_REGULARES</v>
          </cell>
          <cell r="B139">
            <v>25141</v>
          </cell>
        </row>
        <row r="140">
          <cell r="A140" t="str">
            <v>CONTINUADOS_RETIDOS</v>
          </cell>
          <cell r="B140">
            <v>5912</v>
          </cell>
        </row>
      </sheetData>
    </sheetDataSet>
  </externalBook>
</externalLink>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63"/>
  <sheetViews>
    <sheetView showGridLines="0" topLeftCell="A15" zoomScale="120" zoomScaleNormal="120" workbookViewId="0">
      <selection activeCell="F2" sqref="F2"/>
    </sheetView>
  </sheetViews>
  <sheetFormatPr defaultRowHeight="14.4" x14ac:dyDescent="0.3"/>
  <cols>
    <col min="1" max="1" width="22.88671875" customWidth="1"/>
    <col min="2" max="3" width="14" bestFit="1" customWidth="1"/>
    <col min="4" max="4" width="14.6640625" customWidth="1"/>
    <col min="5" max="5" width="42.6640625" customWidth="1"/>
    <col min="6" max="6" width="68.6640625" customWidth="1"/>
    <col min="7" max="7" width="16.6640625" customWidth="1"/>
  </cols>
  <sheetData>
    <row r="1" spans="1:7" ht="35.4" customHeight="1" x14ac:dyDescent="0.3">
      <c r="A1" s="76" t="s">
        <v>77</v>
      </c>
      <c r="B1" s="76"/>
      <c r="C1" s="76"/>
      <c r="D1" s="76"/>
      <c r="E1" s="76"/>
      <c r="F1" s="76"/>
    </row>
    <row r="2" spans="1:7" s="1" customFormat="1" ht="28.8" x14ac:dyDescent="0.3">
      <c r="A2" s="8" t="s">
        <v>0</v>
      </c>
      <c r="B2" s="9" t="s">
        <v>4</v>
      </c>
      <c r="C2" s="9" t="s">
        <v>5</v>
      </c>
      <c r="D2" s="9" t="s">
        <v>6</v>
      </c>
      <c r="E2" s="9" t="s">
        <v>70</v>
      </c>
      <c r="F2" s="9" t="s">
        <v>67</v>
      </c>
      <c r="G2" t="s">
        <v>7</v>
      </c>
    </row>
    <row r="3" spans="1:7" ht="43.2" x14ac:dyDescent="0.3">
      <c r="A3" s="10" t="s">
        <v>1</v>
      </c>
      <c r="B3" s="10">
        <f>VLOOKUP("DISCEE",[1]Planilha1!$A$1:$B$65536,2,0)</f>
        <v>825</v>
      </c>
      <c r="C3" s="10">
        <f>VLOOKUP("DISCEE",[2]Planilha1!$A$1:$B$65536,2,0)</f>
        <v>1198</v>
      </c>
      <c r="D3" s="10">
        <v>1096</v>
      </c>
      <c r="E3" s="4" t="s">
        <v>66</v>
      </c>
      <c r="F3" s="64" t="s">
        <v>69</v>
      </c>
    </row>
    <row r="4" spans="1:7" ht="28.8" x14ac:dyDescent="0.3">
      <c r="A4" s="10" t="s">
        <v>2</v>
      </c>
      <c r="B4" s="10">
        <f>VLOOKUP("AMTEC",[1]Planilha1!$A$1:$B$65536,2,0)+VLOOKUP("AMGRAD",[1]Planilha1!$A$1:$B$65536,2,0)</f>
        <v>24550</v>
      </c>
      <c r="C4" s="10">
        <f>VLOOKUP("AMTEC",[2]Planilha1!$A$1:$B$65536,2,0)+VLOOKUP("AMGRAD",[2]Planilha1!$A$1:$B$65536,2,0)</f>
        <v>24487</v>
      </c>
      <c r="D4" s="13">
        <v>24125</v>
      </c>
      <c r="E4" s="4" t="s">
        <v>68</v>
      </c>
      <c r="F4" s="64"/>
    </row>
    <row r="5" spans="1:7" x14ac:dyDescent="0.3">
      <c r="A5" s="11" t="s">
        <v>3</v>
      </c>
      <c r="B5" s="12">
        <f>B3/B4</f>
        <v>3.360488798370672E-2</v>
      </c>
      <c r="C5" s="12">
        <f>C3/C4</f>
        <v>4.8923918814064604E-2</v>
      </c>
      <c r="D5" s="12">
        <f>D3/D4</f>
        <v>4.5430051813471505E-2</v>
      </c>
      <c r="E5" s="5"/>
      <c r="F5" s="64"/>
    </row>
    <row r="6" spans="1:7" x14ac:dyDescent="0.3">
      <c r="A6" s="2"/>
      <c r="B6" s="3"/>
      <c r="C6" s="3"/>
      <c r="D6" s="3"/>
    </row>
    <row r="7" spans="1:7" x14ac:dyDescent="0.3">
      <c r="A7" s="2"/>
      <c r="B7" s="3"/>
      <c r="C7" s="3"/>
      <c r="D7" s="3"/>
    </row>
    <row r="8" spans="1:7" x14ac:dyDescent="0.3">
      <c r="A8" s="2"/>
      <c r="B8" s="3"/>
      <c r="C8" s="3"/>
      <c r="D8" s="3"/>
    </row>
    <row r="9" spans="1:7" ht="28.8" x14ac:dyDescent="0.3">
      <c r="A9" s="8" t="s">
        <v>8</v>
      </c>
      <c r="B9" s="9" t="s">
        <v>4</v>
      </c>
      <c r="C9" s="9" t="s">
        <v>5</v>
      </c>
      <c r="D9" s="9" t="s">
        <v>64</v>
      </c>
      <c r="E9" s="9" t="s">
        <v>70</v>
      </c>
      <c r="F9" s="9" t="s">
        <v>67</v>
      </c>
    </row>
    <row r="10" spans="1:7" x14ac:dyDescent="0.3">
      <c r="A10" s="10" t="s">
        <v>9</v>
      </c>
      <c r="B10" s="10">
        <f>VLOOKUP("NA",[1]Planilha1!$A$1:$B$65536,2,0)</f>
        <v>1632</v>
      </c>
      <c r="C10" s="10">
        <f>VLOOKUP("NA",[2]Planilha1!$A$1:$B$65536,2,0)</f>
        <v>1820</v>
      </c>
      <c r="D10" s="10">
        <v>1632</v>
      </c>
      <c r="E10" s="64" t="s">
        <v>71</v>
      </c>
      <c r="F10" s="69" t="s">
        <v>65</v>
      </c>
    </row>
    <row r="11" spans="1:7" x14ac:dyDescent="0.3">
      <c r="A11" s="10" t="s">
        <v>10</v>
      </c>
      <c r="B11" s="80">
        <f>VLOOKUP("NL",[1]Planilha1!$A$1:$B$65536,2,0)</f>
        <v>1030</v>
      </c>
      <c r="C11" s="80">
        <f>VLOOKUP("NL",[2]Planilha1!$A$1:$B$65536,2,0)</f>
        <v>1143</v>
      </c>
      <c r="D11" s="79">
        <v>901</v>
      </c>
      <c r="E11" s="64"/>
      <c r="F11" s="70"/>
    </row>
    <row r="12" spans="1:7" x14ac:dyDescent="0.3">
      <c r="A12" s="10" t="s">
        <v>11</v>
      </c>
      <c r="B12" s="80"/>
      <c r="C12" s="80"/>
      <c r="D12" s="79"/>
      <c r="E12" s="64"/>
      <c r="F12" s="70"/>
    </row>
    <row r="13" spans="1:7" x14ac:dyDescent="0.3">
      <c r="A13" s="10" t="s">
        <v>12</v>
      </c>
      <c r="B13" s="10">
        <f>VLOOKUP("NT",[1]Planilha1!$A$1:$B$65536,2,0)</f>
        <v>1452</v>
      </c>
      <c r="C13" s="10">
        <f>VLOOKUP("NT",[2]Planilha1!$A$1:$B$65536,2,0)</f>
        <v>1041</v>
      </c>
      <c r="D13" s="10">
        <v>483</v>
      </c>
      <c r="E13" s="64"/>
      <c r="F13" s="71"/>
    </row>
    <row r="14" spans="1:7" x14ac:dyDescent="0.3">
      <c r="A14" s="6" t="s">
        <v>3</v>
      </c>
      <c r="B14" s="6">
        <f>SUM(B10:B13)</f>
        <v>4114</v>
      </c>
      <c r="C14" s="6">
        <f>SUM(C10:C13)</f>
        <v>4004</v>
      </c>
      <c r="D14" s="6">
        <f>SUM(D10:D13)</f>
        <v>3016</v>
      </c>
    </row>
    <row r="15" spans="1:7" x14ac:dyDescent="0.3">
      <c r="A15" s="2"/>
      <c r="B15" s="2"/>
      <c r="C15" s="2"/>
      <c r="D15" s="2"/>
    </row>
    <row r="16" spans="1:7" x14ac:dyDescent="0.3">
      <c r="A16" s="2"/>
      <c r="B16" s="2"/>
      <c r="C16" s="2"/>
      <c r="D16" s="2"/>
    </row>
    <row r="18" spans="1:6" ht="51.6" customHeight="1" x14ac:dyDescent="0.3">
      <c r="A18" s="8" t="s">
        <v>13</v>
      </c>
      <c r="B18" s="14" t="s">
        <v>4</v>
      </c>
      <c r="C18" s="14" t="s">
        <v>5</v>
      </c>
      <c r="D18" s="14" t="s">
        <v>64</v>
      </c>
      <c r="E18" s="14" t="s">
        <v>70</v>
      </c>
      <c r="F18" s="9" t="s">
        <v>67</v>
      </c>
    </row>
    <row r="19" spans="1:6" ht="22.95" customHeight="1" x14ac:dyDescent="0.3">
      <c r="A19" s="5" t="s">
        <v>14</v>
      </c>
      <c r="B19" s="15">
        <f>VLOOKUP("GCC",[1]Planilha1!$A$1:$B$65536,2,0)</f>
        <v>36949778.659999996</v>
      </c>
      <c r="C19" s="15">
        <f>VLOOKUP("GCC",[2]Planilha1!$A$1:$B$65536,2,0)</f>
        <v>28270168.899999999</v>
      </c>
      <c r="D19" s="15">
        <v>20890485.869999997</v>
      </c>
      <c r="E19" s="66" t="s">
        <v>73</v>
      </c>
      <c r="F19" s="64" t="s">
        <v>72</v>
      </c>
    </row>
    <row r="20" spans="1:6" ht="24" customHeight="1" x14ac:dyDescent="0.3">
      <c r="A20" s="5" t="s">
        <v>15</v>
      </c>
      <c r="B20" s="15">
        <f>VLOOKUP("GTO_LOA",[1]Planilha1!$A$1:$B$65536,2,0)</f>
        <v>56405370.359999999</v>
      </c>
      <c r="C20" s="15">
        <f>VLOOKUP("GTO_LOA",[2]Planilha1!$A$1:$B$65536,2,0)</f>
        <v>57916666.689999998</v>
      </c>
      <c r="D20" s="15">
        <v>43451376.580000006</v>
      </c>
      <c r="E20" s="78"/>
      <c r="F20" s="64"/>
    </row>
    <row r="21" spans="1:6" x14ac:dyDescent="0.3">
      <c r="A21" s="6" t="s">
        <v>3</v>
      </c>
      <c r="B21" s="7">
        <f>B19/B20</f>
        <v>0.65507554376777954</v>
      </c>
      <c r="C21" s="7">
        <f>C19/C20</f>
        <v>0.48811802397601001</v>
      </c>
      <c r="D21" s="7">
        <f>D19/D20</f>
        <v>0.4807784589180441</v>
      </c>
      <c r="E21" s="5"/>
      <c r="F21" s="64"/>
    </row>
    <row r="22" spans="1:6" x14ac:dyDescent="0.3">
      <c r="A22" s="2"/>
      <c r="B22" s="16"/>
      <c r="C22" s="16"/>
      <c r="D22" s="16"/>
      <c r="F22" s="17"/>
    </row>
    <row r="23" spans="1:6" x14ac:dyDescent="0.3">
      <c r="A23" s="2"/>
      <c r="B23" s="16"/>
      <c r="C23" s="16"/>
      <c r="D23" s="16"/>
      <c r="F23" s="17"/>
    </row>
    <row r="24" spans="1:6" ht="36.6" x14ac:dyDescent="0.3">
      <c r="A24" s="77" t="s">
        <v>78</v>
      </c>
      <c r="B24" s="77"/>
      <c r="C24" s="77"/>
      <c r="D24" s="77"/>
      <c r="E24" s="77"/>
      <c r="F24" s="77"/>
    </row>
    <row r="25" spans="1:6" x14ac:dyDescent="0.3">
      <c r="A25" s="5" t="s">
        <v>79</v>
      </c>
      <c r="B25" s="5" t="s">
        <v>80</v>
      </c>
      <c r="E25" s="9" t="s">
        <v>70</v>
      </c>
      <c r="F25" s="9" t="s">
        <v>67</v>
      </c>
    </row>
    <row r="26" spans="1:6" ht="22.2" customHeight="1" x14ac:dyDescent="0.3">
      <c r="A26" s="63" t="s">
        <v>16</v>
      </c>
      <c r="B26" s="5" t="s">
        <v>17</v>
      </c>
      <c r="E26" s="66" t="s">
        <v>73</v>
      </c>
      <c r="F26" s="68" t="s">
        <v>74</v>
      </c>
    </row>
    <row r="27" spans="1:6" ht="23.4" customHeight="1" x14ac:dyDescent="0.3">
      <c r="A27" s="63"/>
      <c r="B27" s="5" t="s">
        <v>18</v>
      </c>
      <c r="E27" s="67"/>
      <c r="F27" s="68"/>
    </row>
    <row r="28" spans="1:6" x14ac:dyDescent="0.3">
      <c r="A28" s="63" t="s">
        <v>19</v>
      </c>
      <c r="B28" s="5" t="s">
        <v>20</v>
      </c>
      <c r="E28" s="64" t="s">
        <v>68</v>
      </c>
      <c r="F28" s="69" t="s">
        <v>75</v>
      </c>
    </row>
    <row r="29" spans="1:6" x14ac:dyDescent="0.3">
      <c r="A29" s="63"/>
      <c r="B29" s="5" t="s">
        <v>2</v>
      </c>
      <c r="E29" s="64"/>
      <c r="F29" s="70"/>
    </row>
    <row r="30" spans="1:6" x14ac:dyDescent="0.3">
      <c r="A30" s="63"/>
      <c r="B30" s="5" t="s">
        <v>21</v>
      </c>
      <c r="E30" s="64"/>
      <c r="F30" s="71"/>
    </row>
    <row r="31" spans="1:6" ht="14.4" customHeight="1" x14ac:dyDescent="0.3">
      <c r="A31" s="63" t="s">
        <v>22</v>
      </c>
      <c r="B31" s="5" t="s">
        <v>23</v>
      </c>
      <c r="E31" s="72" t="s">
        <v>73</v>
      </c>
      <c r="F31" s="73"/>
    </row>
    <row r="32" spans="1:6" x14ac:dyDescent="0.3">
      <c r="A32" s="63"/>
      <c r="B32" s="5" t="s">
        <v>24</v>
      </c>
      <c r="E32" s="72"/>
      <c r="F32" s="74"/>
    </row>
    <row r="33" spans="1:6" x14ac:dyDescent="0.3">
      <c r="A33" s="63"/>
      <c r="B33" s="5" t="s">
        <v>25</v>
      </c>
      <c r="E33" s="72"/>
      <c r="F33" s="75"/>
    </row>
    <row r="34" spans="1:6" ht="21.6" customHeight="1" x14ac:dyDescent="0.3">
      <c r="A34" s="63" t="s">
        <v>26</v>
      </c>
      <c r="B34" s="5" t="s">
        <v>27</v>
      </c>
      <c r="E34" s="72" t="s">
        <v>73</v>
      </c>
      <c r="F34" s="64" t="s">
        <v>76</v>
      </c>
    </row>
    <row r="35" spans="1:6" ht="23.4" customHeight="1" x14ac:dyDescent="0.3">
      <c r="A35" s="63"/>
      <c r="B35" s="5" t="s">
        <v>28</v>
      </c>
      <c r="E35" s="72"/>
      <c r="F35" s="64"/>
    </row>
    <row r="36" spans="1:6" ht="14.4" customHeight="1" x14ac:dyDescent="0.3">
      <c r="A36" s="63" t="s">
        <v>29</v>
      </c>
      <c r="B36" s="5" t="s">
        <v>30</v>
      </c>
      <c r="E36" s="64" t="s">
        <v>68</v>
      </c>
      <c r="F36" s="65"/>
    </row>
    <row r="37" spans="1:6" x14ac:dyDescent="0.3">
      <c r="A37" s="63"/>
      <c r="B37" s="5" t="s">
        <v>28</v>
      </c>
      <c r="E37" s="64"/>
      <c r="F37" s="65"/>
    </row>
    <row r="38" spans="1:6" ht="14.4" customHeight="1" x14ac:dyDescent="0.3">
      <c r="A38" s="63" t="s">
        <v>31</v>
      </c>
      <c r="B38" s="5" t="s">
        <v>32</v>
      </c>
      <c r="E38" s="64"/>
      <c r="F38" s="65"/>
    </row>
    <row r="39" spans="1:6" x14ac:dyDescent="0.3">
      <c r="A39" s="63"/>
      <c r="B39" s="5" t="s">
        <v>33</v>
      </c>
      <c r="E39" s="64"/>
      <c r="F39" s="65"/>
    </row>
    <row r="40" spans="1:6" ht="25.95" customHeight="1" x14ac:dyDescent="0.3">
      <c r="A40" s="63" t="s">
        <v>34</v>
      </c>
      <c r="B40" s="5" t="s">
        <v>35</v>
      </c>
      <c r="E40" s="64"/>
      <c r="F40" s="72" t="s">
        <v>81</v>
      </c>
    </row>
    <row r="41" spans="1:6" ht="30" customHeight="1" x14ac:dyDescent="0.3">
      <c r="A41" s="63"/>
      <c r="B41" s="5" t="s">
        <v>36</v>
      </c>
      <c r="E41" s="64"/>
      <c r="F41" s="72"/>
    </row>
    <row r="42" spans="1:6" ht="28.95" customHeight="1" x14ac:dyDescent="0.3">
      <c r="A42" s="63" t="s">
        <v>37</v>
      </c>
      <c r="B42" s="5" t="s">
        <v>23</v>
      </c>
      <c r="E42" s="64"/>
      <c r="F42" s="64" t="s">
        <v>69</v>
      </c>
    </row>
    <row r="43" spans="1:6" x14ac:dyDescent="0.3">
      <c r="A43" s="63"/>
      <c r="B43" s="5" t="s">
        <v>38</v>
      </c>
      <c r="E43" s="64"/>
      <c r="F43" s="64"/>
    </row>
    <row r="44" spans="1:6" ht="14.4" customHeight="1" x14ac:dyDescent="0.3">
      <c r="A44" s="63" t="s">
        <v>39</v>
      </c>
      <c r="B44" s="5" t="s">
        <v>40</v>
      </c>
      <c r="E44" s="64"/>
      <c r="F44" s="64"/>
    </row>
    <row r="45" spans="1:6" x14ac:dyDescent="0.3">
      <c r="A45" s="63"/>
      <c r="B45" s="5" t="s">
        <v>41</v>
      </c>
      <c r="E45" s="64"/>
      <c r="F45" s="64"/>
    </row>
    <row r="46" spans="1:6" ht="14.4" customHeight="1" x14ac:dyDescent="0.3">
      <c r="A46" s="63" t="s">
        <v>42</v>
      </c>
      <c r="B46" s="5" t="s">
        <v>43</v>
      </c>
      <c r="E46" s="69" t="s">
        <v>68</v>
      </c>
      <c r="F46" s="65"/>
    </row>
    <row r="47" spans="1:6" x14ac:dyDescent="0.3">
      <c r="A47" s="63"/>
      <c r="B47" s="5" t="s">
        <v>44</v>
      </c>
      <c r="E47" s="70"/>
      <c r="F47" s="65"/>
    </row>
    <row r="48" spans="1:6" x14ac:dyDescent="0.3">
      <c r="A48" s="63"/>
      <c r="B48" s="5" t="s">
        <v>45</v>
      </c>
      <c r="E48" s="70"/>
      <c r="F48" s="65"/>
    </row>
    <row r="49" spans="1:6" x14ac:dyDescent="0.3">
      <c r="A49" s="63"/>
      <c r="B49" s="5" t="s">
        <v>46</v>
      </c>
      <c r="E49" s="70"/>
      <c r="F49" s="65"/>
    </row>
    <row r="50" spans="1:6" x14ac:dyDescent="0.3">
      <c r="A50" s="63"/>
      <c r="B50" s="5" t="s">
        <v>47</v>
      </c>
      <c r="E50" s="70"/>
      <c r="F50" s="65"/>
    </row>
    <row r="51" spans="1:6" x14ac:dyDescent="0.3">
      <c r="A51" s="63"/>
      <c r="B51" s="5" t="s">
        <v>44</v>
      </c>
      <c r="E51" s="70"/>
      <c r="F51" s="65"/>
    </row>
    <row r="52" spans="1:6" x14ac:dyDescent="0.3">
      <c r="A52" s="63"/>
      <c r="B52" s="5" t="s">
        <v>48</v>
      </c>
      <c r="E52" s="70"/>
      <c r="F52" s="65"/>
    </row>
    <row r="53" spans="1:6" x14ac:dyDescent="0.3">
      <c r="A53" s="63"/>
      <c r="B53" s="5" t="s">
        <v>49</v>
      </c>
      <c r="E53" s="71"/>
      <c r="F53" s="65"/>
    </row>
    <row r="54" spans="1:6" ht="14.4" customHeight="1" x14ac:dyDescent="0.3">
      <c r="A54" s="63" t="s">
        <v>50</v>
      </c>
      <c r="B54" s="5" t="s">
        <v>51</v>
      </c>
      <c r="E54" s="64" t="s">
        <v>73</v>
      </c>
      <c r="F54" s="65"/>
    </row>
    <row r="55" spans="1:6" x14ac:dyDescent="0.3">
      <c r="A55" s="63"/>
      <c r="B55" s="5" t="s">
        <v>52</v>
      </c>
      <c r="E55" s="64"/>
      <c r="F55" s="65"/>
    </row>
    <row r="56" spans="1:6" x14ac:dyDescent="0.3">
      <c r="A56" s="63" t="s">
        <v>53</v>
      </c>
      <c r="B56" s="5" t="s">
        <v>54</v>
      </c>
      <c r="E56" s="64"/>
      <c r="F56" s="73"/>
    </row>
    <row r="57" spans="1:6" x14ac:dyDescent="0.3">
      <c r="A57" s="63"/>
      <c r="B57" s="5" t="s">
        <v>55</v>
      </c>
      <c r="E57" s="64"/>
      <c r="F57" s="75"/>
    </row>
    <row r="58" spans="1:6" x14ac:dyDescent="0.3">
      <c r="A58" s="63" t="s">
        <v>56</v>
      </c>
      <c r="B58" s="5" t="s">
        <v>57</v>
      </c>
      <c r="E58" s="64" t="s">
        <v>71</v>
      </c>
      <c r="F58" s="65"/>
    </row>
    <row r="59" spans="1:6" x14ac:dyDescent="0.3">
      <c r="A59" s="63"/>
      <c r="B59" s="5" t="s">
        <v>58</v>
      </c>
      <c r="E59" s="64"/>
      <c r="F59" s="65"/>
    </row>
    <row r="60" spans="1:6" x14ac:dyDescent="0.3">
      <c r="A60" s="63" t="s">
        <v>59</v>
      </c>
      <c r="B60" s="5" t="s">
        <v>60</v>
      </c>
      <c r="E60" s="64" t="s">
        <v>73</v>
      </c>
      <c r="F60" s="65"/>
    </row>
    <row r="61" spans="1:6" x14ac:dyDescent="0.3">
      <c r="A61" s="63"/>
      <c r="B61" s="5" t="s">
        <v>61</v>
      </c>
      <c r="E61" s="64"/>
      <c r="F61" s="65"/>
    </row>
    <row r="62" spans="1:6" x14ac:dyDescent="0.3">
      <c r="A62" s="63"/>
      <c r="B62" s="5" t="s">
        <v>62</v>
      </c>
      <c r="E62" s="64"/>
      <c r="F62" s="65"/>
    </row>
    <row r="63" spans="1:6" x14ac:dyDescent="0.3">
      <c r="A63" s="63"/>
      <c r="B63" s="5" t="s">
        <v>63</v>
      </c>
      <c r="E63" s="64"/>
      <c r="F63" s="65"/>
    </row>
  </sheetData>
  <mergeCells count="45">
    <mergeCell ref="E60:E63"/>
    <mergeCell ref="F60:F63"/>
    <mergeCell ref="E46:E53"/>
    <mergeCell ref="F46:F53"/>
    <mergeCell ref="F54:F55"/>
    <mergeCell ref="E54:E57"/>
    <mergeCell ref="F56:F57"/>
    <mergeCell ref="A1:F1"/>
    <mergeCell ref="A24:F24"/>
    <mergeCell ref="A36:A37"/>
    <mergeCell ref="A38:A39"/>
    <mergeCell ref="A40:A41"/>
    <mergeCell ref="F19:F21"/>
    <mergeCell ref="E19:E20"/>
    <mergeCell ref="A26:A27"/>
    <mergeCell ref="A28:A30"/>
    <mergeCell ref="A31:A33"/>
    <mergeCell ref="D11:D12"/>
    <mergeCell ref="C11:C12"/>
    <mergeCell ref="B11:B12"/>
    <mergeCell ref="F3:F5"/>
    <mergeCell ref="E10:E13"/>
    <mergeCell ref="F10:F13"/>
    <mergeCell ref="A60:A63"/>
    <mergeCell ref="E26:E27"/>
    <mergeCell ref="F26:F27"/>
    <mergeCell ref="E28:E30"/>
    <mergeCell ref="F28:F30"/>
    <mergeCell ref="E31:E33"/>
    <mergeCell ref="E34:E35"/>
    <mergeCell ref="F34:F35"/>
    <mergeCell ref="F31:F33"/>
    <mergeCell ref="F40:F41"/>
    <mergeCell ref="A44:A45"/>
    <mergeCell ref="A46:A53"/>
    <mergeCell ref="A54:A55"/>
    <mergeCell ref="A56:A57"/>
    <mergeCell ref="A34:A35"/>
    <mergeCell ref="F42:F45"/>
    <mergeCell ref="A58:A59"/>
    <mergeCell ref="E36:E45"/>
    <mergeCell ref="F36:F39"/>
    <mergeCell ref="A42:A43"/>
    <mergeCell ref="E58:E59"/>
    <mergeCell ref="F58:F59"/>
  </mergeCells>
  <pageMargins left="0.511811024" right="0.511811024" top="0.78740157499999996" bottom="0.78740157499999996" header="0.31496062000000002" footer="0.31496062000000002"/>
  <pageSetup paperSize="9" orientation="portrait" r:id="rId1"/>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showGridLines="0" tabSelected="1" zoomScaleNormal="100" workbookViewId="0">
      <pane xSplit="2" ySplit="4" topLeftCell="C15" activePane="bottomRight" state="frozen"/>
      <selection pane="topRight" activeCell="C1" sqref="C1"/>
      <selection pane="bottomLeft" activeCell="A5" sqref="A5"/>
      <selection pane="bottomRight" activeCell="I16" sqref="I16"/>
    </sheetView>
  </sheetViews>
  <sheetFormatPr defaultRowHeight="14.4" x14ac:dyDescent="0.3"/>
  <cols>
    <col min="1" max="1" width="31.33203125" customWidth="1"/>
    <col min="2" max="2" width="14" bestFit="1" customWidth="1"/>
    <col min="3" max="4" width="39.33203125" customWidth="1"/>
    <col min="5" max="5" width="42" customWidth="1"/>
    <col min="6" max="6" width="19.21875" customWidth="1"/>
    <col min="7" max="7" width="9.109375" customWidth="1"/>
  </cols>
  <sheetData>
    <row r="1" spans="1:6" ht="23.4" x14ac:dyDescent="0.3">
      <c r="A1" s="83" t="s">
        <v>82</v>
      </c>
      <c r="B1" s="83"/>
      <c r="C1" s="83"/>
      <c r="D1" s="83"/>
      <c r="E1" s="83"/>
      <c r="F1" s="83"/>
    </row>
    <row r="2" spans="1:6" ht="10.199999999999999" customHeight="1" x14ac:dyDescent="0.3">
      <c r="A2" s="19" t="s">
        <v>83</v>
      </c>
      <c r="B2" s="20"/>
      <c r="C2" s="21"/>
      <c r="D2" s="20"/>
    </row>
    <row r="3" spans="1:6" ht="23.4" x14ac:dyDescent="0.3">
      <c r="A3" s="86" t="s">
        <v>228</v>
      </c>
      <c r="B3" s="86"/>
      <c r="C3" s="86"/>
      <c r="D3" s="86"/>
      <c r="E3" s="86"/>
      <c r="F3" s="86"/>
    </row>
    <row r="4" spans="1:6" s="18" customFormat="1" ht="90" x14ac:dyDescent="0.3">
      <c r="A4" s="61" t="s">
        <v>79</v>
      </c>
      <c r="B4" s="61" t="s">
        <v>80</v>
      </c>
      <c r="C4" s="61" t="s">
        <v>87</v>
      </c>
      <c r="D4" s="62" t="s">
        <v>226</v>
      </c>
      <c r="E4" s="62" t="s">
        <v>227</v>
      </c>
      <c r="F4" s="62" t="s">
        <v>88</v>
      </c>
    </row>
    <row r="5" spans="1:6" ht="105" x14ac:dyDescent="0.4">
      <c r="A5" s="82" t="s">
        <v>231</v>
      </c>
      <c r="B5" s="53" t="s">
        <v>17</v>
      </c>
      <c r="C5" s="54" t="s">
        <v>89</v>
      </c>
      <c r="D5" s="55" t="s">
        <v>124</v>
      </c>
      <c r="E5" s="54" t="s">
        <v>133</v>
      </c>
      <c r="F5" s="56">
        <v>1261920</v>
      </c>
    </row>
    <row r="6" spans="1:6" ht="138" customHeight="1" x14ac:dyDescent="0.4">
      <c r="A6" s="81"/>
      <c r="B6" s="55" t="s">
        <v>18</v>
      </c>
      <c r="C6" s="54" t="s">
        <v>90</v>
      </c>
      <c r="D6" s="55" t="s">
        <v>124</v>
      </c>
      <c r="E6" s="54" t="s">
        <v>133</v>
      </c>
      <c r="F6" s="56">
        <v>48244520</v>
      </c>
    </row>
    <row r="7" spans="1:6" ht="189" x14ac:dyDescent="0.4">
      <c r="A7" s="84" t="s">
        <v>229</v>
      </c>
      <c r="B7" s="55" t="s">
        <v>1</v>
      </c>
      <c r="C7" s="96" t="s">
        <v>89</v>
      </c>
      <c r="D7" s="97" t="s">
        <v>134</v>
      </c>
      <c r="E7" s="54" t="s">
        <v>137</v>
      </c>
      <c r="F7" s="57">
        <v>479</v>
      </c>
    </row>
    <row r="8" spans="1:6" ht="63" x14ac:dyDescent="0.4">
      <c r="A8" s="85"/>
      <c r="B8" s="55" t="s">
        <v>2</v>
      </c>
      <c r="C8" s="54" t="s">
        <v>94</v>
      </c>
      <c r="D8" s="55" t="s">
        <v>135</v>
      </c>
      <c r="E8" s="54" t="s">
        <v>136</v>
      </c>
      <c r="F8" s="57">
        <v>17349</v>
      </c>
    </row>
    <row r="9" spans="1:6" ht="63" x14ac:dyDescent="0.4">
      <c r="A9" s="81" t="s">
        <v>230</v>
      </c>
      <c r="B9" s="55" t="s">
        <v>20</v>
      </c>
      <c r="C9" s="54" t="s">
        <v>91</v>
      </c>
      <c r="D9" s="55" t="s">
        <v>150</v>
      </c>
      <c r="E9" s="54" t="s">
        <v>138</v>
      </c>
      <c r="F9" s="57">
        <v>311</v>
      </c>
    </row>
    <row r="10" spans="1:6" ht="63" x14ac:dyDescent="0.4">
      <c r="A10" s="81"/>
      <c r="B10" s="55" t="s">
        <v>2</v>
      </c>
      <c r="C10" s="54" t="s">
        <v>91</v>
      </c>
      <c r="D10" s="55" t="s">
        <v>150</v>
      </c>
      <c r="E10" s="54" t="s">
        <v>138</v>
      </c>
      <c r="F10" s="57">
        <v>65</v>
      </c>
    </row>
    <row r="11" spans="1:6" ht="84" x14ac:dyDescent="0.4">
      <c r="A11" s="81"/>
      <c r="B11" s="55" t="s">
        <v>21</v>
      </c>
      <c r="C11" s="54" t="s">
        <v>95</v>
      </c>
      <c r="D11" s="54" t="s">
        <v>139</v>
      </c>
      <c r="E11" s="54"/>
      <c r="F11" s="57">
        <v>1887</v>
      </c>
    </row>
    <row r="12" spans="1:6" ht="24" customHeight="1" x14ac:dyDescent="0.4">
      <c r="A12" s="81" t="s">
        <v>22</v>
      </c>
      <c r="B12" s="55" t="s">
        <v>23</v>
      </c>
      <c r="C12" s="58" t="s">
        <v>92</v>
      </c>
      <c r="D12" s="55" t="s">
        <v>140</v>
      </c>
      <c r="E12" s="54" t="s">
        <v>141</v>
      </c>
      <c r="F12" s="57">
        <v>5561</v>
      </c>
    </row>
    <row r="13" spans="1:6" ht="48" customHeight="1" x14ac:dyDescent="0.4">
      <c r="A13" s="81"/>
      <c r="B13" s="55" t="s">
        <v>24</v>
      </c>
      <c r="C13" s="54" t="s">
        <v>92</v>
      </c>
      <c r="D13" s="55" t="s">
        <v>142</v>
      </c>
      <c r="E13" s="54" t="s">
        <v>143</v>
      </c>
      <c r="F13" s="57" t="s">
        <v>116</v>
      </c>
    </row>
    <row r="14" spans="1:6" ht="82.2" customHeight="1" x14ac:dyDescent="0.4">
      <c r="A14" s="81"/>
      <c r="B14" s="55" t="s">
        <v>25</v>
      </c>
      <c r="C14" s="54" t="s">
        <v>92</v>
      </c>
      <c r="D14" s="55" t="s">
        <v>145</v>
      </c>
      <c r="E14" s="54" t="s">
        <v>144</v>
      </c>
      <c r="F14" s="57" t="s">
        <v>116</v>
      </c>
    </row>
    <row r="15" spans="1:6" ht="63" x14ac:dyDescent="0.4">
      <c r="A15" s="81" t="s">
        <v>232</v>
      </c>
      <c r="B15" s="55" t="s">
        <v>27</v>
      </c>
      <c r="C15" s="54" t="s">
        <v>91</v>
      </c>
      <c r="D15" s="55" t="s">
        <v>140</v>
      </c>
      <c r="E15" s="54" t="s">
        <v>147</v>
      </c>
      <c r="F15" s="57">
        <v>143</v>
      </c>
    </row>
    <row r="16" spans="1:6" ht="128.4" customHeight="1" x14ac:dyDescent="0.4">
      <c r="A16" s="81"/>
      <c r="B16" s="55" t="s">
        <v>28</v>
      </c>
      <c r="C16" s="59" t="s">
        <v>91</v>
      </c>
      <c r="D16" s="55" t="s">
        <v>140</v>
      </c>
      <c r="E16" s="54" t="s">
        <v>146</v>
      </c>
      <c r="F16" s="57">
        <v>380</v>
      </c>
    </row>
    <row r="17" spans="1:6" ht="63" x14ac:dyDescent="0.4">
      <c r="A17" s="81" t="s">
        <v>29</v>
      </c>
      <c r="B17" s="55" t="s">
        <v>30</v>
      </c>
      <c r="C17" s="59" t="s">
        <v>91</v>
      </c>
      <c r="D17" s="54" t="s">
        <v>149</v>
      </c>
      <c r="E17" s="54" t="s">
        <v>148</v>
      </c>
      <c r="F17" s="57">
        <v>27</v>
      </c>
    </row>
    <row r="18" spans="1:6" ht="84" x14ac:dyDescent="0.4">
      <c r="A18" s="88"/>
      <c r="B18" s="60" t="s">
        <v>28</v>
      </c>
      <c r="C18" s="59" t="s">
        <v>93</v>
      </c>
      <c r="D18" s="55" t="s">
        <v>149</v>
      </c>
      <c r="E18" s="54" t="s">
        <v>148</v>
      </c>
      <c r="F18" s="57">
        <v>380</v>
      </c>
    </row>
    <row r="19" spans="1:6" ht="23.4" x14ac:dyDescent="0.3">
      <c r="A19" s="87" t="s">
        <v>86</v>
      </c>
      <c r="B19" s="87"/>
      <c r="C19" s="87"/>
      <c r="D19" s="87"/>
      <c r="E19" s="87"/>
      <c r="F19" s="87"/>
    </row>
    <row r="20" spans="1:6" ht="52.8" x14ac:dyDescent="0.3">
      <c r="A20" s="29" t="s">
        <v>79</v>
      </c>
      <c r="B20" s="29" t="s">
        <v>80</v>
      </c>
      <c r="C20" s="29" t="s">
        <v>87</v>
      </c>
      <c r="D20" s="30" t="s">
        <v>98</v>
      </c>
      <c r="E20" s="30" t="s">
        <v>97</v>
      </c>
      <c r="F20" s="30" t="s">
        <v>88</v>
      </c>
    </row>
    <row r="21" spans="1:6" ht="60" x14ac:dyDescent="0.3">
      <c r="A21" s="63" t="s">
        <v>31</v>
      </c>
      <c r="B21" s="23" t="s">
        <v>32</v>
      </c>
      <c r="C21" s="49" t="s">
        <v>223</v>
      </c>
      <c r="D21" s="42" t="s">
        <v>156</v>
      </c>
      <c r="E21" s="42" t="s">
        <v>114</v>
      </c>
      <c r="F21" s="5">
        <v>492</v>
      </c>
    </row>
    <row r="22" spans="1:6" ht="71.25" customHeight="1" x14ac:dyDescent="0.3">
      <c r="A22" s="63"/>
      <c r="B22" s="23" t="s">
        <v>33</v>
      </c>
      <c r="C22" s="50"/>
      <c r="D22" s="42" t="s">
        <v>116</v>
      </c>
      <c r="E22" s="42" t="s">
        <v>115</v>
      </c>
      <c r="F22" s="5" t="s">
        <v>116</v>
      </c>
    </row>
    <row r="23" spans="1:6" ht="64.95" customHeight="1" x14ac:dyDescent="0.3">
      <c r="A23" s="63" t="s">
        <v>34</v>
      </c>
      <c r="B23" s="23" t="s">
        <v>35</v>
      </c>
      <c r="C23" s="48" t="s">
        <v>99</v>
      </c>
      <c r="D23" s="42" t="s">
        <v>113</v>
      </c>
      <c r="E23" s="42" t="s">
        <v>114</v>
      </c>
      <c r="F23" s="5">
        <v>497</v>
      </c>
    </row>
    <row r="24" spans="1:6" ht="24" x14ac:dyDescent="0.3">
      <c r="A24" s="63"/>
      <c r="B24" s="23" t="s">
        <v>36</v>
      </c>
      <c r="C24" s="48" t="s">
        <v>100</v>
      </c>
      <c r="D24" s="42" t="s">
        <v>118</v>
      </c>
      <c r="E24" s="42" t="s">
        <v>119</v>
      </c>
      <c r="F24" s="5">
        <v>1854</v>
      </c>
    </row>
    <row r="25" spans="1:6" ht="63" customHeight="1" x14ac:dyDescent="0.3">
      <c r="A25" s="63" t="s">
        <v>37</v>
      </c>
      <c r="B25" s="23" t="s">
        <v>23</v>
      </c>
      <c r="C25" s="48" t="s">
        <v>112</v>
      </c>
      <c r="D25" s="42" t="s">
        <v>113</v>
      </c>
      <c r="E25" s="42" t="s">
        <v>120</v>
      </c>
      <c r="F25" s="5">
        <v>653</v>
      </c>
    </row>
    <row r="26" spans="1:6" ht="24" x14ac:dyDescent="0.3">
      <c r="A26" s="63"/>
      <c r="B26" s="23" t="s">
        <v>38</v>
      </c>
      <c r="C26" s="48" t="s">
        <v>101</v>
      </c>
      <c r="D26" s="42" t="s">
        <v>117</v>
      </c>
      <c r="E26" s="42" t="s">
        <v>155</v>
      </c>
      <c r="F26" s="5">
        <v>17994</v>
      </c>
    </row>
    <row r="27" spans="1:6" ht="62.4" customHeight="1" x14ac:dyDescent="0.3">
      <c r="A27" s="63" t="s">
        <v>39</v>
      </c>
      <c r="B27" s="23" t="s">
        <v>40</v>
      </c>
      <c r="C27" s="48" t="s">
        <v>112</v>
      </c>
      <c r="D27" s="42" t="s">
        <v>122</v>
      </c>
      <c r="E27" s="42" t="s">
        <v>121</v>
      </c>
      <c r="F27" s="5">
        <v>164</v>
      </c>
    </row>
    <row r="28" spans="1:6" ht="27" customHeight="1" x14ac:dyDescent="0.3">
      <c r="A28" s="63"/>
      <c r="B28" s="23" t="s">
        <v>41</v>
      </c>
      <c r="C28" s="48" t="s">
        <v>102</v>
      </c>
      <c r="D28" s="42" t="s">
        <v>117</v>
      </c>
      <c r="E28" s="42" t="s">
        <v>154</v>
      </c>
      <c r="F28" s="5">
        <v>4225</v>
      </c>
    </row>
    <row r="29" spans="1:6" x14ac:dyDescent="0.3">
      <c r="A29" s="89" t="s">
        <v>8</v>
      </c>
      <c r="B29" s="24" t="s">
        <v>9</v>
      </c>
      <c r="C29" s="51" t="s">
        <v>103</v>
      </c>
      <c r="D29" s="42" t="s">
        <v>123</v>
      </c>
      <c r="E29" s="42" t="s">
        <v>153</v>
      </c>
      <c r="F29" s="5">
        <v>199</v>
      </c>
    </row>
    <row r="30" spans="1:6" x14ac:dyDescent="0.3">
      <c r="A30" s="90"/>
      <c r="B30" s="24" t="s">
        <v>10</v>
      </c>
      <c r="C30" s="51" t="s">
        <v>103</v>
      </c>
      <c r="D30" s="42" t="s">
        <v>123</v>
      </c>
      <c r="E30" s="42" t="s">
        <v>153</v>
      </c>
      <c r="F30" s="5">
        <v>37</v>
      </c>
    </row>
    <row r="31" spans="1:6" x14ac:dyDescent="0.3">
      <c r="A31" s="90"/>
      <c r="B31" s="24" t="s">
        <v>11</v>
      </c>
      <c r="C31" s="51" t="s">
        <v>103</v>
      </c>
      <c r="D31" s="42" t="s">
        <v>123</v>
      </c>
      <c r="E31" s="42" t="s">
        <v>153</v>
      </c>
      <c r="F31" s="5">
        <v>91</v>
      </c>
    </row>
    <row r="32" spans="1:6" x14ac:dyDescent="0.3">
      <c r="A32" s="91"/>
      <c r="B32" s="24" t="s">
        <v>12</v>
      </c>
      <c r="C32" s="51" t="s">
        <v>103</v>
      </c>
      <c r="D32" s="42" t="s">
        <v>123</v>
      </c>
      <c r="E32" s="42" t="s">
        <v>153</v>
      </c>
      <c r="F32" s="5">
        <v>97</v>
      </c>
    </row>
    <row r="33" spans="1:6" ht="47.25" customHeight="1" x14ac:dyDescent="0.3">
      <c r="A33" s="89" t="s">
        <v>84</v>
      </c>
      <c r="B33" s="23" t="s">
        <v>14</v>
      </c>
      <c r="C33" s="48" t="s">
        <v>104</v>
      </c>
      <c r="D33" s="42" t="s">
        <v>124</v>
      </c>
      <c r="E33" s="42" t="s">
        <v>152</v>
      </c>
      <c r="F33" s="33">
        <v>1888165.77</v>
      </c>
    </row>
    <row r="34" spans="1:6" ht="43.2" x14ac:dyDescent="0.3">
      <c r="A34" s="91"/>
      <c r="B34" s="23" t="s">
        <v>15</v>
      </c>
      <c r="C34" s="48" t="s">
        <v>105</v>
      </c>
      <c r="D34" s="42" t="s">
        <v>124</v>
      </c>
      <c r="E34" s="42" t="s">
        <v>152</v>
      </c>
      <c r="F34" s="33">
        <v>74298121</v>
      </c>
    </row>
    <row r="35" spans="1:6" ht="28.8" x14ac:dyDescent="0.3">
      <c r="A35" s="63" t="s">
        <v>42</v>
      </c>
      <c r="B35" s="23" t="s">
        <v>43</v>
      </c>
      <c r="C35" s="48" t="s">
        <v>106</v>
      </c>
      <c r="D35" s="42" t="s">
        <v>125</v>
      </c>
      <c r="E35" s="42" t="s">
        <v>126</v>
      </c>
      <c r="F35" s="5">
        <v>15</v>
      </c>
    </row>
    <row r="36" spans="1:6" ht="28.8" x14ac:dyDescent="0.3">
      <c r="A36" s="63"/>
      <c r="B36" s="23" t="s">
        <v>44</v>
      </c>
      <c r="C36" s="48" t="s">
        <v>106</v>
      </c>
      <c r="D36" s="42" t="s">
        <v>125</v>
      </c>
      <c r="E36" s="42" t="s">
        <v>126</v>
      </c>
      <c r="F36" s="5">
        <v>6</v>
      </c>
    </row>
    <row r="37" spans="1:6" ht="28.8" x14ac:dyDescent="0.3">
      <c r="A37" s="63"/>
      <c r="B37" s="23" t="s">
        <v>45</v>
      </c>
      <c r="C37" s="48" t="s">
        <v>106</v>
      </c>
      <c r="D37" s="42" t="s">
        <v>125</v>
      </c>
      <c r="E37" s="42" t="s">
        <v>126</v>
      </c>
      <c r="F37" s="5">
        <v>0</v>
      </c>
    </row>
    <row r="38" spans="1:6" ht="28.8" x14ac:dyDescent="0.3">
      <c r="A38" s="63"/>
      <c r="B38" s="23" t="s">
        <v>46</v>
      </c>
      <c r="C38" s="48" t="s">
        <v>106</v>
      </c>
      <c r="D38" s="42" t="s">
        <v>125</v>
      </c>
      <c r="E38" s="42" t="s">
        <v>126</v>
      </c>
      <c r="F38" s="5">
        <v>0</v>
      </c>
    </row>
    <row r="39" spans="1:6" ht="28.8" x14ac:dyDescent="0.3">
      <c r="A39" s="63"/>
      <c r="B39" s="23" t="s">
        <v>47</v>
      </c>
      <c r="C39" s="48" t="s">
        <v>107</v>
      </c>
      <c r="D39" s="42" t="s">
        <v>125</v>
      </c>
      <c r="E39" s="42" t="s">
        <v>126</v>
      </c>
      <c r="F39" s="5">
        <v>0</v>
      </c>
    </row>
    <row r="40" spans="1:6" x14ac:dyDescent="0.3">
      <c r="A40" s="63"/>
      <c r="B40" s="43" t="s">
        <v>44</v>
      </c>
      <c r="C40" s="52" t="s">
        <v>106</v>
      </c>
      <c r="D40" s="47" t="s">
        <v>202</v>
      </c>
      <c r="E40" s="42"/>
      <c r="F40" s="5"/>
    </row>
    <row r="41" spans="1:6" ht="28.8" x14ac:dyDescent="0.3">
      <c r="A41" s="63"/>
      <c r="B41" s="23" t="s">
        <v>48</v>
      </c>
      <c r="C41" s="48" t="s">
        <v>108</v>
      </c>
      <c r="D41" s="42" t="s">
        <v>125</v>
      </c>
      <c r="E41" s="42" t="s">
        <v>126</v>
      </c>
      <c r="F41" s="5">
        <v>0</v>
      </c>
    </row>
    <row r="42" spans="1:6" ht="28.8" x14ac:dyDescent="0.3">
      <c r="A42" s="63"/>
      <c r="B42" s="23" t="s">
        <v>49</v>
      </c>
      <c r="C42" s="48" t="s">
        <v>106</v>
      </c>
      <c r="D42" s="42" t="s">
        <v>125</v>
      </c>
      <c r="E42" s="42" t="s">
        <v>126</v>
      </c>
      <c r="F42" s="5">
        <v>35</v>
      </c>
    </row>
    <row r="43" spans="1:6" ht="28.2" customHeight="1" x14ac:dyDescent="0.3">
      <c r="A43" s="63" t="s">
        <v>50</v>
      </c>
      <c r="B43" s="23" t="s">
        <v>51</v>
      </c>
      <c r="C43" s="48" t="s">
        <v>109</v>
      </c>
      <c r="D43" s="42" t="s">
        <v>127</v>
      </c>
      <c r="E43" s="42" t="s">
        <v>126</v>
      </c>
      <c r="F43" s="5">
        <v>0</v>
      </c>
    </row>
    <row r="44" spans="1:6" ht="28.2" customHeight="1" x14ac:dyDescent="0.3">
      <c r="A44" s="63"/>
      <c r="B44" s="23" t="s">
        <v>52</v>
      </c>
      <c r="C44" s="48" t="s">
        <v>109</v>
      </c>
      <c r="D44" s="42" t="s">
        <v>127</v>
      </c>
      <c r="E44" s="42" t="s">
        <v>126</v>
      </c>
      <c r="F44" s="5">
        <v>56</v>
      </c>
    </row>
    <row r="45" spans="1:6" ht="33.75" customHeight="1" x14ac:dyDescent="0.3">
      <c r="A45" s="63" t="s">
        <v>53</v>
      </c>
      <c r="B45" s="23" t="s">
        <v>54</v>
      </c>
      <c r="C45" s="48" t="s">
        <v>224</v>
      </c>
      <c r="D45" s="42" t="s">
        <v>128</v>
      </c>
      <c r="E45" s="42" t="s">
        <v>129</v>
      </c>
      <c r="F45" s="5">
        <v>6</v>
      </c>
    </row>
    <row r="46" spans="1:6" ht="39" customHeight="1" x14ac:dyDescent="0.3">
      <c r="A46" s="63"/>
      <c r="B46" s="23" t="s">
        <v>55</v>
      </c>
      <c r="C46" s="48" t="s">
        <v>225</v>
      </c>
      <c r="D46" s="42" t="s">
        <v>128</v>
      </c>
      <c r="E46" s="42" t="s">
        <v>129</v>
      </c>
      <c r="F46" s="5">
        <v>0</v>
      </c>
    </row>
    <row r="47" spans="1:6" ht="28.8" x14ac:dyDescent="0.3">
      <c r="A47" s="63" t="s">
        <v>56</v>
      </c>
      <c r="B47" s="23" t="s">
        <v>57</v>
      </c>
      <c r="C47" s="48" t="s">
        <v>109</v>
      </c>
      <c r="D47" s="42" t="s">
        <v>130</v>
      </c>
      <c r="E47" s="18" t="s">
        <v>131</v>
      </c>
      <c r="F47" s="5">
        <v>1</v>
      </c>
    </row>
    <row r="48" spans="1:6" ht="28.8" x14ac:dyDescent="0.3">
      <c r="A48" s="63"/>
      <c r="B48" s="23" t="s">
        <v>58</v>
      </c>
      <c r="C48" s="48" t="s">
        <v>109</v>
      </c>
      <c r="D48" s="42" t="s">
        <v>132</v>
      </c>
      <c r="E48" s="18" t="s">
        <v>131</v>
      </c>
      <c r="F48" s="5">
        <v>32</v>
      </c>
    </row>
    <row r="49" spans="1:6" ht="24" x14ac:dyDescent="0.3">
      <c r="A49" s="63" t="s">
        <v>59</v>
      </c>
      <c r="B49" s="23" t="s">
        <v>60</v>
      </c>
      <c r="C49" s="48" t="s">
        <v>109</v>
      </c>
      <c r="D49" s="42" t="s">
        <v>132</v>
      </c>
      <c r="E49" s="42" t="s">
        <v>151</v>
      </c>
      <c r="F49" s="5">
        <v>0</v>
      </c>
    </row>
    <row r="50" spans="1:6" ht="24" x14ac:dyDescent="0.3">
      <c r="A50" s="63"/>
      <c r="B50" s="23" t="s">
        <v>61</v>
      </c>
      <c r="C50" s="48" t="s">
        <v>109</v>
      </c>
      <c r="D50" s="42" t="s">
        <v>132</v>
      </c>
      <c r="E50" s="42" t="s">
        <v>151</v>
      </c>
      <c r="F50" s="5">
        <v>1</v>
      </c>
    </row>
    <row r="51" spans="1:6" ht="28.8" x14ac:dyDescent="0.3">
      <c r="A51" s="63"/>
      <c r="B51" s="23" t="s">
        <v>62</v>
      </c>
      <c r="C51" s="48" t="s">
        <v>109</v>
      </c>
      <c r="D51" s="42" t="s">
        <v>132</v>
      </c>
      <c r="E51" s="42" t="s">
        <v>131</v>
      </c>
      <c r="F51" s="5">
        <v>1</v>
      </c>
    </row>
    <row r="52" spans="1:6" ht="28.8" x14ac:dyDescent="0.3">
      <c r="A52" s="63"/>
      <c r="B52" s="23" t="s">
        <v>63</v>
      </c>
      <c r="C52" s="48" t="s">
        <v>109</v>
      </c>
      <c r="D52" s="42" t="s">
        <v>132</v>
      </c>
      <c r="E52" s="42" t="s">
        <v>131</v>
      </c>
      <c r="F52" s="5">
        <v>12</v>
      </c>
    </row>
    <row r="53" spans="1:6" x14ac:dyDescent="0.3">
      <c r="B53" s="31"/>
      <c r="C53" s="31"/>
    </row>
    <row r="54" spans="1:6" x14ac:dyDescent="0.3">
      <c r="B54" s="31"/>
      <c r="C54" s="31"/>
    </row>
    <row r="55" spans="1:6" x14ac:dyDescent="0.3">
      <c r="B55" s="31"/>
      <c r="C55" s="31"/>
    </row>
    <row r="56" spans="1:6" x14ac:dyDescent="0.3">
      <c r="B56" s="31"/>
      <c r="C56" s="31"/>
    </row>
  </sheetData>
  <mergeCells count="20">
    <mergeCell ref="A47:A48"/>
    <mergeCell ref="A49:A52"/>
    <mergeCell ref="A27:A28"/>
    <mergeCell ref="A35:A42"/>
    <mergeCell ref="A43:A44"/>
    <mergeCell ref="A45:A46"/>
    <mergeCell ref="A29:A32"/>
    <mergeCell ref="A33:A34"/>
    <mergeCell ref="A25:A26"/>
    <mergeCell ref="A9:A11"/>
    <mergeCell ref="A12:A14"/>
    <mergeCell ref="A5:A6"/>
    <mergeCell ref="A1:F1"/>
    <mergeCell ref="A7:A8"/>
    <mergeCell ref="A3:F3"/>
    <mergeCell ref="A19:F19"/>
    <mergeCell ref="A15:A16"/>
    <mergeCell ref="A17:A18"/>
    <mergeCell ref="A21:A22"/>
    <mergeCell ref="A23:A24"/>
  </mergeCells>
  <pageMargins left="0.511811024" right="0.511811024" top="0.78740157499999996" bottom="0.78740157499999996" header="0.31496062000000002" footer="0.31496062000000002"/>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H56"/>
  <sheetViews>
    <sheetView showGridLines="0" zoomScale="130" zoomScaleNormal="130" workbookViewId="0">
      <pane xSplit="1" ySplit="4" topLeftCell="B17" activePane="bottomRight" state="frozen"/>
      <selection pane="topRight" activeCell="B1" sqref="B1"/>
      <selection pane="bottomLeft" activeCell="A5" sqref="A5"/>
      <selection pane="bottomRight" activeCell="G6" sqref="G6"/>
    </sheetView>
  </sheetViews>
  <sheetFormatPr defaultRowHeight="14.4" x14ac:dyDescent="0.3"/>
  <cols>
    <col min="1" max="1" width="22.88671875" customWidth="1"/>
    <col min="2" max="2" width="14" bestFit="1" customWidth="1"/>
    <col min="3" max="5" width="39.33203125" hidden="1" customWidth="1"/>
    <col min="6" max="6" width="12.6640625" customWidth="1"/>
    <col min="7" max="7" width="40.44140625" customWidth="1"/>
    <col min="8" max="8" width="92.33203125" customWidth="1"/>
  </cols>
  <sheetData>
    <row r="1" spans="1:8" ht="23.4" x14ac:dyDescent="0.3">
      <c r="A1" s="34" t="s">
        <v>82</v>
      </c>
      <c r="B1" s="34"/>
      <c r="C1" s="34"/>
      <c r="D1" s="34"/>
      <c r="E1" s="34"/>
      <c r="F1" s="34"/>
      <c r="G1" s="34"/>
      <c r="H1" s="34"/>
    </row>
    <row r="2" spans="1:8" ht="10.199999999999999" customHeight="1" x14ac:dyDescent="0.3">
      <c r="A2" s="19" t="s">
        <v>83</v>
      </c>
      <c r="B2" s="20"/>
      <c r="C2" s="21"/>
      <c r="D2" s="20"/>
    </row>
    <row r="3" spans="1:8" ht="23.4" x14ac:dyDescent="0.3">
      <c r="A3" s="35" t="s">
        <v>85</v>
      </c>
      <c r="B3" s="35"/>
      <c r="C3" s="35"/>
      <c r="D3" s="35"/>
      <c r="E3" s="35"/>
      <c r="F3" s="35"/>
      <c r="G3" s="35"/>
      <c r="H3" s="35"/>
    </row>
    <row r="4" spans="1:8" s="18" customFormat="1" ht="40.950000000000003" customHeight="1" x14ac:dyDescent="0.3">
      <c r="A4" s="29" t="s">
        <v>79</v>
      </c>
      <c r="B4" s="29" t="s">
        <v>80</v>
      </c>
      <c r="C4" s="29" t="s">
        <v>87</v>
      </c>
      <c r="D4" s="30" t="s">
        <v>96</v>
      </c>
      <c r="E4" s="30" t="s">
        <v>97</v>
      </c>
      <c r="F4" s="30" t="s">
        <v>88</v>
      </c>
      <c r="G4" s="40" t="s">
        <v>165</v>
      </c>
      <c r="H4" s="36" t="s">
        <v>157</v>
      </c>
    </row>
    <row r="5" spans="1:8" ht="60.75" customHeight="1" x14ac:dyDescent="0.3">
      <c r="A5" s="93" t="s">
        <v>16</v>
      </c>
      <c r="B5" s="27" t="s">
        <v>17</v>
      </c>
      <c r="C5" s="22" t="s">
        <v>89</v>
      </c>
      <c r="D5" s="5" t="s">
        <v>124</v>
      </c>
      <c r="E5" s="4" t="s">
        <v>133</v>
      </c>
      <c r="F5" s="33">
        <v>1261920</v>
      </c>
      <c r="G5" s="41" t="s">
        <v>166</v>
      </c>
      <c r="H5" s="39" t="s">
        <v>181</v>
      </c>
    </row>
    <row r="6" spans="1:8" ht="46.5" customHeight="1" x14ac:dyDescent="0.3">
      <c r="A6" s="63"/>
      <c r="B6" s="24" t="s">
        <v>18</v>
      </c>
      <c r="C6" s="22" t="s">
        <v>90</v>
      </c>
      <c r="D6" s="5" t="s">
        <v>124</v>
      </c>
      <c r="E6" s="4" t="s">
        <v>133</v>
      </c>
      <c r="F6" s="33">
        <v>48244520</v>
      </c>
      <c r="G6" s="41" t="s">
        <v>167</v>
      </c>
      <c r="H6" s="39" t="s">
        <v>222</v>
      </c>
    </row>
    <row r="7" spans="1:8" ht="96" customHeight="1" x14ac:dyDescent="0.3">
      <c r="A7" s="89" t="s">
        <v>0</v>
      </c>
      <c r="B7" s="24" t="s">
        <v>1</v>
      </c>
      <c r="C7" s="22" t="s">
        <v>89</v>
      </c>
      <c r="D7" s="5" t="s">
        <v>134</v>
      </c>
      <c r="E7" s="4" t="s">
        <v>158</v>
      </c>
      <c r="F7" s="5">
        <v>479</v>
      </c>
      <c r="G7" s="42" t="s">
        <v>168</v>
      </c>
      <c r="H7" s="39" t="s">
        <v>180</v>
      </c>
    </row>
    <row r="8" spans="1:8" ht="72" x14ac:dyDescent="0.3">
      <c r="A8" s="91"/>
      <c r="B8" s="24" t="s">
        <v>2</v>
      </c>
      <c r="C8" s="22" t="s">
        <v>94</v>
      </c>
      <c r="D8" s="5" t="s">
        <v>135</v>
      </c>
      <c r="E8" s="4" t="s">
        <v>136</v>
      </c>
      <c r="F8" s="5">
        <v>17349</v>
      </c>
      <c r="G8" s="42" t="s">
        <v>169</v>
      </c>
      <c r="H8" s="39" t="s">
        <v>182</v>
      </c>
    </row>
    <row r="9" spans="1:8" ht="28.8" x14ac:dyDescent="0.3">
      <c r="A9" s="63" t="s">
        <v>19</v>
      </c>
      <c r="B9" s="24" t="s">
        <v>20</v>
      </c>
      <c r="C9" s="22" t="s">
        <v>91</v>
      </c>
      <c r="D9" s="5" t="s">
        <v>150</v>
      </c>
      <c r="E9" s="4" t="s">
        <v>138</v>
      </c>
      <c r="F9" s="5">
        <v>311</v>
      </c>
      <c r="G9" s="42" t="s">
        <v>170</v>
      </c>
      <c r="H9" s="38"/>
    </row>
    <row r="10" spans="1:8" ht="43.2" x14ac:dyDescent="0.3">
      <c r="A10" s="63"/>
      <c r="B10" s="24" t="s">
        <v>2</v>
      </c>
      <c r="C10" s="22" t="s">
        <v>91</v>
      </c>
      <c r="D10" s="5" t="s">
        <v>150</v>
      </c>
      <c r="E10" s="4" t="s">
        <v>138</v>
      </c>
      <c r="F10" s="5">
        <v>65</v>
      </c>
      <c r="G10" s="42" t="s">
        <v>161</v>
      </c>
      <c r="H10" s="38"/>
    </row>
    <row r="11" spans="1:8" ht="27" customHeight="1" x14ac:dyDescent="0.3">
      <c r="A11" s="63"/>
      <c r="B11" s="24" t="s">
        <v>21</v>
      </c>
      <c r="C11" s="22" t="s">
        <v>95</v>
      </c>
      <c r="D11" s="4" t="s">
        <v>139</v>
      </c>
      <c r="E11" s="4"/>
      <c r="F11" s="5">
        <v>1854</v>
      </c>
      <c r="G11" s="42" t="s">
        <v>171</v>
      </c>
      <c r="H11" s="39" t="s">
        <v>176</v>
      </c>
    </row>
    <row r="12" spans="1:8" ht="37.5" customHeight="1" x14ac:dyDescent="0.3">
      <c r="A12" s="63" t="s">
        <v>22</v>
      </c>
      <c r="B12" s="24" t="s">
        <v>23</v>
      </c>
      <c r="C12" s="26" t="s">
        <v>92</v>
      </c>
      <c r="D12" s="5" t="s">
        <v>140</v>
      </c>
      <c r="E12" s="4" t="s">
        <v>141</v>
      </c>
      <c r="F12" s="5">
        <v>5561</v>
      </c>
      <c r="G12" s="42" t="s">
        <v>160</v>
      </c>
      <c r="H12" s="38"/>
    </row>
    <row r="13" spans="1:8" ht="48" customHeight="1" x14ac:dyDescent="0.3">
      <c r="A13" s="63"/>
      <c r="B13" s="24" t="s">
        <v>24</v>
      </c>
      <c r="C13" s="22" t="s">
        <v>92</v>
      </c>
      <c r="D13" s="5" t="s">
        <v>142</v>
      </c>
      <c r="E13" s="4" t="s">
        <v>143</v>
      </c>
      <c r="F13" s="5" t="s">
        <v>116</v>
      </c>
      <c r="G13" s="42" t="s">
        <v>172</v>
      </c>
      <c r="H13" s="38" t="s">
        <v>179</v>
      </c>
    </row>
    <row r="14" spans="1:8" ht="43.2" x14ac:dyDescent="0.3">
      <c r="A14" s="63"/>
      <c r="B14" s="24" t="s">
        <v>25</v>
      </c>
      <c r="C14" s="22" t="s">
        <v>92</v>
      </c>
      <c r="D14" s="5" t="s">
        <v>145</v>
      </c>
      <c r="E14" s="4" t="s">
        <v>144</v>
      </c>
      <c r="F14" s="5" t="s">
        <v>116</v>
      </c>
      <c r="G14" s="42" t="s">
        <v>174</v>
      </c>
      <c r="H14" s="38" t="s">
        <v>173</v>
      </c>
    </row>
    <row r="15" spans="1:8" ht="78.75" customHeight="1" x14ac:dyDescent="0.3">
      <c r="A15" s="63" t="s">
        <v>26</v>
      </c>
      <c r="B15" s="24" t="s">
        <v>27</v>
      </c>
      <c r="C15" s="22" t="s">
        <v>91</v>
      </c>
      <c r="D15" s="5" t="s">
        <v>140</v>
      </c>
      <c r="E15" s="4" t="s">
        <v>147</v>
      </c>
      <c r="F15" s="5">
        <v>143</v>
      </c>
      <c r="G15" s="42" t="s">
        <v>175</v>
      </c>
      <c r="H15" s="39" t="s">
        <v>178</v>
      </c>
    </row>
    <row r="16" spans="1:8" ht="45" customHeight="1" x14ac:dyDescent="0.3">
      <c r="A16" s="63"/>
      <c r="B16" s="24" t="s">
        <v>28</v>
      </c>
      <c r="C16" s="25" t="s">
        <v>91</v>
      </c>
      <c r="D16" s="5"/>
      <c r="E16" s="4" t="s">
        <v>146</v>
      </c>
      <c r="F16" s="5">
        <v>380</v>
      </c>
      <c r="G16" s="42" t="s">
        <v>159</v>
      </c>
      <c r="H16" s="39" t="s">
        <v>177</v>
      </c>
    </row>
    <row r="17" spans="1:8" ht="41.25" customHeight="1" x14ac:dyDescent="0.3">
      <c r="A17" s="63" t="s">
        <v>29</v>
      </c>
      <c r="B17" s="24" t="s">
        <v>30</v>
      </c>
      <c r="C17" s="25" t="s">
        <v>91</v>
      </c>
      <c r="D17" s="5" t="s">
        <v>149</v>
      </c>
      <c r="E17" s="4" t="s">
        <v>148</v>
      </c>
      <c r="F17" s="5">
        <v>27</v>
      </c>
      <c r="G17" s="42" t="s">
        <v>162</v>
      </c>
      <c r="H17" s="38"/>
    </row>
    <row r="18" spans="1:8" ht="28.8" x14ac:dyDescent="0.3">
      <c r="A18" s="92"/>
      <c r="B18" s="28" t="s">
        <v>28</v>
      </c>
      <c r="C18" s="25" t="s">
        <v>93</v>
      </c>
      <c r="D18" s="5" t="s">
        <v>149</v>
      </c>
      <c r="E18" s="4" t="s">
        <v>148</v>
      </c>
      <c r="F18" s="5">
        <v>380</v>
      </c>
      <c r="G18" s="42" t="s">
        <v>159</v>
      </c>
      <c r="H18" s="38"/>
    </row>
    <row r="19" spans="1:8" ht="23.4" x14ac:dyDescent="0.3">
      <c r="A19" s="37" t="s">
        <v>86</v>
      </c>
      <c r="B19" s="37"/>
      <c r="C19" s="37"/>
      <c r="D19" s="37"/>
      <c r="E19" s="37"/>
      <c r="F19" s="37"/>
      <c r="G19" s="37"/>
      <c r="H19" s="37"/>
    </row>
    <row r="20" spans="1:8" ht="52.8" x14ac:dyDescent="0.3">
      <c r="A20" s="29" t="s">
        <v>79</v>
      </c>
      <c r="B20" s="29" t="s">
        <v>80</v>
      </c>
      <c r="C20" s="29" t="s">
        <v>87</v>
      </c>
      <c r="D20" s="30" t="s">
        <v>98</v>
      </c>
      <c r="E20" s="30" t="s">
        <v>97</v>
      </c>
      <c r="F20" s="30" t="s">
        <v>88</v>
      </c>
      <c r="G20" s="30"/>
      <c r="H20" s="36" t="s">
        <v>157</v>
      </c>
    </row>
    <row r="21" spans="1:8" ht="57.6" x14ac:dyDescent="0.3">
      <c r="A21" s="63" t="s">
        <v>31</v>
      </c>
      <c r="B21" s="23" t="s">
        <v>32</v>
      </c>
      <c r="C21" s="94" t="s">
        <v>111</v>
      </c>
      <c r="D21" s="4" t="s">
        <v>156</v>
      </c>
      <c r="E21" s="4" t="s">
        <v>114</v>
      </c>
      <c r="F21" s="5">
        <v>492</v>
      </c>
      <c r="G21" s="42" t="s">
        <v>184</v>
      </c>
      <c r="H21" s="38" t="s">
        <v>183</v>
      </c>
    </row>
    <row r="22" spans="1:8" ht="33.75" customHeight="1" x14ac:dyDescent="0.3">
      <c r="A22" s="63"/>
      <c r="B22" s="23" t="s">
        <v>33</v>
      </c>
      <c r="C22" s="95"/>
      <c r="D22" s="4" t="s">
        <v>116</v>
      </c>
      <c r="E22" s="4" t="s">
        <v>116</v>
      </c>
      <c r="F22" s="5" t="s">
        <v>116</v>
      </c>
      <c r="G22" s="42" t="s">
        <v>185</v>
      </c>
      <c r="H22" s="38"/>
    </row>
    <row r="23" spans="1:8" ht="64.95" customHeight="1" x14ac:dyDescent="0.3">
      <c r="A23" s="63" t="s">
        <v>34</v>
      </c>
      <c r="B23" s="23" t="s">
        <v>35</v>
      </c>
      <c r="C23" s="26" t="s">
        <v>99</v>
      </c>
      <c r="D23" s="4" t="s">
        <v>113</v>
      </c>
      <c r="E23" s="4" t="s">
        <v>114</v>
      </c>
      <c r="F23" s="5">
        <v>497</v>
      </c>
      <c r="G23" s="42" t="s">
        <v>163</v>
      </c>
      <c r="H23" s="38"/>
    </row>
    <row r="24" spans="1:8" ht="40.5" customHeight="1" x14ac:dyDescent="0.3">
      <c r="A24" s="63"/>
      <c r="B24" s="23" t="s">
        <v>36</v>
      </c>
      <c r="C24" s="26" t="s">
        <v>100</v>
      </c>
      <c r="D24" s="4" t="s">
        <v>118</v>
      </c>
      <c r="E24" s="4" t="s">
        <v>119</v>
      </c>
      <c r="F24" s="5">
        <v>1854</v>
      </c>
      <c r="G24" s="42" t="s">
        <v>164</v>
      </c>
      <c r="H24" s="39" t="s">
        <v>176</v>
      </c>
    </row>
    <row r="25" spans="1:8" ht="91.5" customHeight="1" x14ac:dyDescent="0.3">
      <c r="A25" s="63" t="s">
        <v>37</v>
      </c>
      <c r="B25" s="23" t="s">
        <v>23</v>
      </c>
      <c r="C25" s="26" t="s">
        <v>112</v>
      </c>
      <c r="D25" s="4" t="s">
        <v>113</v>
      </c>
      <c r="E25" s="4" t="s">
        <v>120</v>
      </c>
      <c r="F25" s="5">
        <v>653</v>
      </c>
      <c r="G25" s="42" t="s">
        <v>187</v>
      </c>
      <c r="H25" s="38"/>
    </row>
    <row r="26" spans="1:8" ht="86.4" x14ac:dyDescent="0.3">
      <c r="A26" s="63"/>
      <c r="B26" s="23" t="s">
        <v>38</v>
      </c>
      <c r="C26" s="26" t="s">
        <v>101</v>
      </c>
      <c r="D26" s="4" t="s">
        <v>117</v>
      </c>
      <c r="E26" s="4" t="s">
        <v>155</v>
      </c>
      <c r="F26" s="5">
        <v>17994</v>
      </c>
      <c r="G26" s="42" t="s">
        <v>186</v>
      </c>
      <c r="H26" s="39" t="s">
        <v>188</v>
      </c>
    </row>
    <row r="27" spans="1:8" ht="97.5" customHeight="1" x14ac:dyDescent="0.3">
      <c r="A27" s="63" t="s">
        <v>39</v>
      </c>
      <c r="B27" s="23" t="s">
        <v>40</v>
      </c>
      <c r="C27" s="26" t="s">
        <v>112</v>
      </c>
      <c r="D27" s="4" t="s">
        <v>122</v>
      </c>
      <c r="E27" s="4" t="s">
        <v>121</v>
      </c>
      <c r="F27" s="5">
        <v>164</v>
      </c>
      <c r="G27" s="42" t="s">
        <v>189</v>
      </c>
      <c r="H27" s="39" t="s">
        <v>215</v>
      </c>
    </row>
    <row r="28" spans="1:8" ht="73.5" customHeight="1" x14ac:dyDescent="0.3">
      <c r="A28" s="63"/>
      <c r="B28" s="23" t="s">
        <v>41</v>
      </c>
      <c r="C28" s="26" t="s">
        <v>102</v>
      </c>
      <c r="D28" s="4" t="s">
        <v>117</v>
      </c>
      <c r="E28" s="4" t="s">
        <v>154</v>
      </c>
      <c r="F28" s="5">
        <v>4225</v>
      </c>
      <c r="G28" s="42" t="s">
        <v>190</v>
      </c>
      <c r="H28" s="39" t="s">
        <v>214</v>
      </c>
    </row>
    <row r="29" spans="1:8" ht="28.8" x14ac:dyDescent="0.3">
      <c r="A29" s="89" t="s">
        <v>8</v>
      </c>
      <c r="B29" s="24" t="s">
        <v>9</v>
      </c>
      <c r="C29" s="32" t="s">
        <v>103</v>
      </c>
      <c r="D29" s="4" t="s">
        <v>123</v>
      </c>
      <c r="E29" s="4" t="s">
        <v>153</v>
      </c>
      <c r="F29" s="5">
        <v>199</v>
      </c>
      <c r="G29" s="42" t="s">
        <v>191</v>
      </c>
      <c r="H29" s="38"/>
    </row>
    <row r="30" spans="1:8" ht="28.8" x14ac:dyDescent="0.3">
      <c r="A30" s="90"/>
      <c r="B30" s="24" t="s">
        <v>10</v>
      </c>
      <c r="C30" s="32" t="s">
        <v>103</v>
      </c>
      <c r="D30" s="4" t="s">
        <v>123</v>
      </c>
      <c r="E30" s="4" t="s">
        <v>153</v>
      </c>
      <c r="F30" s="5">
        <v>37</v>
      </c>
      <c r="G30" s="42" t="s">
        <v>192</v>
      </c>
      <c r="H30" s="38"/>
    </row>
    <row r="31" spans="1:8" ht="28.8" x14ac:dyDescent="0.3">
      <c r="A31" s="90"/>
      <c r="B31" s="24" t="s">
        <v>11</v>
      </c>
      <c r="C31" s="32" t="s">
        <v>103</v>
      </c>
      <c r="D31" s="4" t="s">
        <v>123</v>
      </c>
      <c r="E31" s="4" t="s">
        <v>153</v>
      </c>
      <c r="F31" s="5">
        <v>91</v>
      </c>
      <c r="G31" s="42" t="s">
        <v>193</v>
      </c>
      <c r="H31" s="38"/>
    </row>
    <row r="32" spans="1:8" ht="43.2" x14ac:dyDescent="0.3">
      <c r="A32" s="91"/>
      <c r="B32" s="24" t="s">
        <v>12</v>
      </c>
      <c r="C32" s="32" t="s">
        <v>103</v>
      </c>
      <c r="D32" s="4" t="s">
        <v>123</v>
      </c>
      <c r="E32" s="4" t="s">
        <v>153</v>
      </c>
      <c r="F32" s="5">
        <v>97</v>
      </c>
      <c r="G32" s="42" t="s">
        <v>194</v>
      </c>
      <c r="H32" s="38"/>
    </row>
    <row r="33" spans="1:8" ht="47.25" customHeight="1" x14ac:dyDescent="0.3">
      <c r="A33" s="89" t="s">
        <v>84</v>
      </c>
      <c r="B33" s="23" t="s">
        <v>14</v>
      </c>
      <c r="C33" s="26" t="s">
        <v>104</v>
      </c>
      <c r="D33" s="4" t="s">
        <v>124</v>
      </c>
      <c r="E33" s="4" t="s">
        <v>152</v>
      </c>
      <c r="F33" s="33">
        <v>1888165.77</v>
      </c>
      <c r="G33" s="41" t="s">
        <v>216</v>
      </c>
      <c r="H33" s="39" t="s">
        <v>218</v>
      </c>
    </row>
    <row r="34" spans="1:8" ht="43.2" x14ac:dyDescent="0.3">
      <c r="A34" s="91"/>
      <c r="B34" s="23" t="s">
        <v>15</v>
      </c>
      <c r="C34" s="26" t="s">
        <v>105</v>
      </c>
      <c r="D34" s="4" t="s">
        <v>124</v>
      </c>
      <c r="E34" s="4" t="s">
        <v>152</v>
      </c>
      <c r="F34" s="33">
        <v>74298121</v>
      </c>
      <c r="G34" s="41" t="s">
        <v>217</v>
      </c>
      <c r="H34" s="38"/>
    </row>
    <row r="35" spans="1:8" ht="28.8" x14ac:dyDescent="0.3">
      <c r="A35" s="63" t="s">
        <v>42</v>
      </c>
      <c r="B35" s="23" t="s">
        <v>43</v>
      </c>
      <c r="C35" s="26" t="s">
        <v>106</v>
      </c>
      <c r="D35" s="4" t="s">
        <v>125</v>
      </c>
      <c r="E35" s="4" t="s">
        <v>126</v>
      </c>
      <c r="F35" s="5">
        <v>15</v>
      </c>
      <c r="G35" s="42" t="s">
        <v>195</v>
      </c>
      <c r="H35" s="39" t="s">
        <v>221</v>
      </c>
    </row>
    <row r="36" spans="1:8" ht="28.8" x14ac:dyDescent="0.3">
      <c r="A36" s="63"/>
      <c r="B36" s="23" t="s">
        <v>44</v>
      </c>
      <c r="C36" s="26" t="s">
        <v>106</v>
      </c>
      <c r="D36" s="4" t="s">
        <v>125</v>
      </c>
      <c r="E36" s="4" t="s">
        <v>126</v>
      </c>
      <c r="F36" s="5">
        <v>6</v>
      </c>
      <c r="G36" s="42" t="s">
        <v>196</v>
      </c>
      <c r="H36" s="38"/>
    </row>
    <row r="37" spans="1:8" ht="28.8" x14ac:dyDescent="0.3">
      <c r="A37" s="63"/>
      <c r="B37" s="23" t="s">
        <v>45</v>
      </c>
      <c r="C37" s="26" t="s">
        <v>106</v>
      </c>
      <c r="D37" s="4" t="s">
        <v>125</v>
      </c>
      <c r="E37" s="4" t="s">
        <v>126</v>
      </c>
      <c r="F37" s="5">
        <v>0</v>
      </c>
      <c r="G37" s="42" t="s">
        <v>197</v>
      </c>
      <c r="H37" s="38"/>
    </row>
    <row r="38" spans="1:8" ht="28.8" x14ac:dyDescent="0.3">
      <c r="A38" s="63"/>
      <c r="B38" s="23" t="s">
        <v>46</v>
      </c>
      <c r="C38" s="26" t="s">
        <v>106</v>
      </c>
      <c r="D38" s="4" t="s">
        <v>125</v>
      </c>
      <c r="E38" s="4" t="s">
        <v>126</v>
      </c>
      <c r="F38" s="5">
        <v>0</v>
      </c>
      <c r="G38" s="42" t="s">
        <v>199</v>
      </c>
      <c r="H38" s="38"/>
    </row>
    <row r="39" spans="1:8" ht="28.8" x14ac:dyDescent="0.3">
      <c r="A39" s="63"/>
      <c r="B39" s="23" t="s">
        <v>47</v>
      </c>
      <c r="C39" s="26" t="s">
        <v>107</v>
      </c>
      <c r="D39" s="4" t="s">
        <v>125</v>
      </c>
      <c r="E39" s="4" t="s">
        <v>126</v>
      </c>
      <c r="F39" s="5">
        <v>0</v>
      </c>
      <c r="G39" s="42" t="s">
        <v>198</v>
      </c>
      <c r="H39" s="38"/>
    </row>
    <row r="40" spans="1:8" ht="28.8" x14ac:dyDescent="0.3">
      <c r="A40" s="63"/>
      <c r="B40" s="43" t="s">
        <v>203</v>
      </c>
      <c r="C40" s="44" t="s">
        <v>106</v>
      </c>
      <c r="D40" s="45" t="s">
        <v>125</v>
      </c>
      <c r="E40" s="45" t="s">
        <v>126</v>
      </c>
      <c r="F40" s="46" t="s">
        <v>116</v>
      </c>
      <c r="G40" s="47" t="s">
        <v>202</v>
      </c>
      <c r="H40" s="38"/>
    </row>
    <row r="41" spans="1:8" ht="28.8" x14ac:dyDescent="0.3">
      <c r="A41" s="63"/>
      <c r="B41" s="23" t="s">
        <v>48</v>
      </c>
      <c r="C41" s="26" t="s">
        <v>108</v>
      </c>
      <c r="D41" s="4" t="s">
        <v>125</v>
      </c>
      <c r="E41" s="4" t="s">
        <v>126</v>
      </c>
      <c r="F41" s="5">
        <v>0</v>
      </c>
      <c r="G41" s="42" t="s">
        <v>200</v>
      </c>
      <c r="H41" s="38"/>
    </row>
    <row r="42" spans="1:8" ht="28.8" x14ac:dyDescent="0.3">
      <c r="A42" s="63"/>
      <c r="B42" s="23" t="s">
        <v>49</v>
      </c>
      <c r="C42" s="26" t="s">
        <v>106</v>
      </c>
      <c r="D42" s="4" t="s">
        <v>125</v>
      </c>
      <c r="E42" s="4" t="s">
        <v>126</v>
      </c>
      <c r="F42" s="5">
        <v>35</v>
      </c>
      <c r="G42" s="42" t="s">
        <v>201</v>
      </c>
      <c r="H42" s="38"/>
    </row>
    <row r="43" spans="1:8" ht="46.5" customHeight="1" x14ac:dyDescent="0.3">
      <c r="A43" s="63" t="s">
        <v>50</v>
      </c>
      <c r="B43" s="23" t="s">
        <v>51</v>
      </c>
      <c r="C43" s="26" t="s">
        <v>109</v>
      </c>
      <c r="D43" s="4" t="s">
        <v>127</v>
      </c>
      <c r="E43" s="4" t="s">
        <v>126</v>
      </c>
      <c r="F43" s="5">
        <v>0</v>
      </c>
      <c r="G43" s="42" t="s">
        <v>204</v>
      </c>
      <c r="H43" s="38"/>
    </row>
    <row r="44" spans="1:8" ht="46.5" customHeight="1" x14ac:dyDescent="0.3">
      <c r="A44" s="63"/>
      <c r="B44" s="23" t="s">
        <v>52</v>
      </c>
      <c r="C44" s="26" t="s">
        <v>109</v>
      </c>
      <c r="D44" s="4" t="s">
        <v>127</v>
      </c>
      <c r="E44" s="4" t="s">
        <v>126</v>
      </c>
      <c r="F44" s="5">
        <v>56</v>
      </c>
      <c r="G44" s="42" t="s">
        <v>205</v>
      </c>
      <c r="H44" s="38"/>
    </row>
    <row r="45" spans="1:8" ht="27.6" customHeight="1" x14ac:dyDescent="0.3">
      <c r="A45" s="63" t="s">
        <v>53</v>
      </c>
      <c r="B45" s="23" t="s">
        <v>54</v>
      </c>
      <c r="C45" s="26" t="s">
        <v>110</v>
      </c>
      <c r="D45" s="4" t="s">
        <v>128</v>
      </c>
      <c r="E45" s="4" t="s">
        <v>129</v>
      </c>
      <c r="F45" s="5">
        <v>6</v>
      </c>
      <c r="G45" s="42" t="s">
        <v>206</v>
      </c>
      <c r="H45" s="38"/>
    </row>
    <row r="46" spans="1:8" ht="27.6" customHeight="1" x14ac:dyDescent="0.3">
      <c r="A46" s="63"/>
      <c r="B46" s="23" t="s">
        <v>55</v>
      </c>
      <c r="C46" s="26" t="s">
        <v>110</v>
      </c>
      <c r="D46" s="4" t="s">
        <v>128</v>
      </c>
      <c r="E46" s="4" t="s">
        <v>129</v>
      </c>
      <c r="F46" s="5">
        <v>0</v>
      </c>
      <c r="G46" s="42" t="s">
        <v>207</v>
      </c>
      <c r="H46" s="39" t="s">
        <v>219</v>
      </c>
    </row>
    <row r="47" spans="1:8" ht="43.2" x14ac:dyDescent="0.3">
      <c r="A47" s="63" t="s">
        <v>56</v>
      </c>
      <c r="B47" s="23" t="s">
        <v>57</v>
      </c>
      <c r="C47" s="26" t="s">
        <v>109</v>
      </c>
      <c r="D47" s="4" t="s">
        <v>130</v>
      </c>
      <c r="E47" s="1" t="s">
        <v>131</v>
      </c>
      <c r="F47" s="5">
        <v>1</v>
      </c>
      <c r="G47" s="42" t="s">
        <v>208</v>
      </c>
      <c r="H47" s="38"/>
    </row>
    <row r="48" spans="1:8" ht="43.2" x14ac:dyDescent="0.3">
      <c r="A48" s="63"/>
      <c r="B48" s="23" t="s">
        <v>58</v>
      </c>
      <c r="C48" s="26" t="s">
        <v>109</v>
      </c>
      <c r="D48" s="4" t="s">
        <v>132</v>
      </c>
      <c r="E48" s="1" t="s">
        <v>131</v>
      </c>
      <c r="F48" s="5">
        <v>32</v>
      </c>
      <c r="G48" s="42" t="s">
        <v>209</v>
      </c>
      <c r="H48" s="39" t="s">
        <v>220</v>
      </c>
    </row>
    <row r="49" spans="1:8" ht="72" x14ac:dyDescent="0.3">
      <c r="A49" s="63" t="s">
        <v>59</v>
      </c>
      <c r="B49" s="23" t="s">
        <v>60</v>
      </c>
      <c r="C49" s="26" t="s">
        <v>109</v>
      </c>
      <c r="D49" s="4" t="s">
        <v>132</v>
      </c>
      <c r="E49" s="4" t="s">
        <v>151</v>
      </c>
      <c r="F49" s="5">
        <v>0</v>
      </c>
      <c r="G49" s="42" t="s">
        <v>210</v>
      </c>
      <c r="H49" s="38"/>
    </row>
    <row r="50" spans="1:8" ht="57.6" x14ac:dyDescent="0.3">
      <c r="A50" s="63"/>
      <c r="B50" s="23" t="s">
        <v>61</v>
      </c>
      <c r="C50" s="26" t="s">
        <v>109</v>
      </c>
      <c r="D50" s="4" t="s">
        <v>132</v>
      </c>
      <c r="E50" s="4" t="s">
        <v>151</v>
      </c>
      <c r="F50" s="5">
        <v>1</v>
      </c>
      <c r="G50" s="42" t="s">
        <v>211</v>
      </c>
      <c r="H50" s="38"/>
    </row>
    <row r="51" spans="1:8" ht="57.6" x14ac:dyDescent="0.3">
      <c r="A51" s="63"/>
      <c r="B51" s="23" t="s">
        <v>62</v>
      </c>
      <c r="C51" s="26" t="s">
        <v>109</v>
      </c>
      <c r="D51" s="4" t="s">
        <v>132</v>
      </c>
      <c r="E51" s="4" t="s">
        <v>131</v>
      </c>
      <c r="F51" s="5">
        <v>1</v>
      </c>
      <c r="G51" s="42" t="s">
        <v>212</v>
      </c>
      <c r="H51" s="38"/>
    </row>
    <row r="52" spans="1:8" ht="72" x14ac:dyDescent="0.3">
      <c r="A52" s="63"/>
      <c r="B52" s="23" t="s">
        <v>63</v>
      </c>
      <c r="C52" s="26" t="s">
        <v>109</v>
      </c>
      <c r="D52" s="4" t="s">
        <v>132</v>
      </c>
      <c r="E52" s="4" t="s">
        <v>131</v>
      </c>
      <c r="F52" s="5">
        <v>12</v>
      </c>
      <c r="G52" s="42" t="s">
        <v>213</v>
      </c>
      <c r="H52" s="38"/>
    </row>
    <row r="53" spans="1:8" x14ac:dyDescent="0.3">
      <c r="B53" s="31"/>
      <c r="C53" s="31"/>
    </row>
    <row r="54" spans="1:8" x14ac:dyDescent="0.3">
      <c r="B54" s="31"/>
      <c r="C54" s="31"/>
    </row>
    <row r="55" spans="1:8" x14ac:dyDescent="0.3">
      <c r="B55" s="31"/>
      <c r="C55" s="31"/>
    </row>
    <row r="56" spans="1:8" x14ac:dyDescent="0.3">
      <c r="B56" s="31"/>
      <c r="C56" s="31"/>
    </row>
  </sheetData>
  <mergeCells count="18">
    <mergeCell ref="A49:A52"/>
    <mergeCell ref="A29:A32"/>
    <mergeCell ref="A33:A34"/>
    <mergeCell ref="A35:A42"/>
    <mergeCell ref="A43:A44"/>
    <mergeCell ref="A45:A46"/>
    <mergeCell ref="A47:A48"/>
    <mergeCell ref="A21:A22"/>
    <mergeCell ref="C21:C22"/>
    <mergeCell ref="A23:A24"/>
    <mergeCell ref="A25:A26"/>
    <mergeCell ref="A27:A28"/>
    <mergeCell ref="A17:A18"/>
    <mergeCell ref="A5:A6"/>
    <mergeCell ref="A7:A8"/>
    <mergeCell ref="A9:A11"/>
    <mergeCell ref="A12:A14"/>
    <mergeCell ref="A15:A16"/>
  </mergeCells>
  <pageMargins left="0.511811024" right="0.511811024" top="0.78740157499999996" bottom="0.78740157499999996" header="0.31496062000000002" footer="0.31496062000000002"/>
  <pageSetup paperSize="9"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A6426A00A9F2B844BE132C1035C8A6EF" ma:contentTypeVersion="9" ma:contentTypeDescription="Crie um novo documento." ma:contentTypeScope="" ma:versionID="b55c350c20d83c8c3b8189c06f41b4c8">
  <xsd:schema xmlns:xsd="http://www.w3.org/2001/XMLSchema" xmlns:xs="http://www.w3.org/2001/XMLSchema" xmlns:p="http://schemas.microsoft.com/office/2006/metadata/properties" xmlns:ns2="f2927836-7ac8-4325-ba5c-98a108558d27" targetNamespace="http://schemas.microsoft.com/office/2006/metadata/properties" ma:root="true" ma:fieldsID="b4ab5c5362d9b70b6c1d6dfe0c9f92cf" ns2:_="">
    <xsd:import namespace="f2927836-7ac8-4325-ba5c-98a108558d2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2927836-7ac8-4325-ba5c-98a108558d2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Marcações de imagem" ma:readOnly="false" ma:fieldId="{5cf76f15-5ced-4ddc-b409-7134ff3c332f}" ma:taxonomyMulti="true" ma:sspId="abe3d53f-864c-4c30-b421-a8cfe89dac5d" ma:termSetId="09814cd3-568e-fe90-9814-8d621ff8fb84" ma:anchorId="fba54fb3-c3e1-fe81-a776-ca4b69148c4d" ma:open="true" ma:isKeyword="false">
      <xsd:complexType>
        <xsd:sequence>
          <xsd:element ref="pc:Terms" minOccurs="0" maxOccurs="1"/>
        </xsd:sequence>
      </xsd:complexType>
    </xsd:element>
    <xsd:element name="MediaServiceOCR" ma:index="14" nillable="true" ma:displayName="Extracted Text" ma:internalName="MediaServiceOCR" ma:readOnly="true">
      <xsd:simpleType>
        <xsd:restriction base="dms:Note">
          <xsd:maxLength value="255"/>
        </xsd:restriction>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235257C-A8F3-4B70-9537-351F99BF291A}"/>
</file>

<file path=customXml/itemProps2.xml><?xml version="1.0" encoding="utf-8"?>
<ds:datastoreItem xmlns:ds="http://schemas.openxmlformats.org/officeDocument/2006/customXml" ds:itemID="{16166C98-C133-45CB-A526-9F805B3C36A1}"/>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3</vt:i4>
      </vt:variant>
    </vt:vector>
  </HeadingPairs>
  <TitlesOfParts>
    <vt:vector size="3" baseType="lpstr">
      <vt:lpstr>Planilha1</vt:lpstr>
      <vt:lpstr>PilotoIFMG</vt:lpstr>
      <vt:lpstr>OBS-PilotoIFMG</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Solange Thomaz</dc:creator>
  <cp:lastModifiedBy>marco</cp:lastModifiedBy>
  <dcterms:created xsi:type="dcterms:W3CDTF">2022-08-26T14:06:37Z</dcterms:created>
  <dcterms:modified xsi:type="dcterms:W3CDTF">2022-09-16T22:27:51Z</dcterms:modified>
</cp:coreProperties>
</file>